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70" windowWidth="15015" windowHeight="4305"/>
  </bookViews>
  <sheets>
    <sheet name="Rekapitulace stavby" sheetId="1" r:id="rId1"/>
    <sheet name="001 - stavební 1.NP" sheetId="2" r:id="rId2"/>
    <sheet name="002 - stavební 1.PP" sheetId="3" r:id="rId3"/>
    <sheet name="003 - Elektroinstalace 1.NP" sheetId="4" r:id="rId4"/>
    <sheet name="004 - Elektroinstalace 1.PP" sheetId="5" r:id="rId5"/>
    <sheet name="005 - Položky SLP" sheetId="6" r:id="rId6"/>
    <sheet name="Pokyny pro vyplnění" sheetId="7" r:id="rId7"/>
  </sheets>
  <definedNames>
    <definedName name="_xlnm._FilterDatabase" localSheetId="1" hidden="1">'001 - stavební 1.NP'!$C$89:$K$165</definedName>
    <definedName name="_xlnm._FilterDatabase" localSheetId="2" hidden="1">'002 - stavební 1.PP'!$C$89:$K$166</definedName>
    <definedName name="_xlnm._FilterDatabase" localSheetId="3" hidden="1">'003 - Elektroinstalace 1.NP'!$C$89:$K$237</definedName>
    <definedName name="_xlnm._FilterDatabase" localSheetId="4" hidden="1">'004 - Elektroinstalace 1.PP'!$C$93:$K$330</definedName>
    <definedName name="_xlnm._FilterDatabase" localSheetId="5" hidden="1">'005 - Položky SLP'!$C$82:$K$110</definedName>
    <definedName name="_xlnm.Print_Titles" localSheetId="1">'001 - stavební 1.NP'!$89:$89</definedName>
    <definedName name="_xlnm.Print_Titles" localSheetId="2">'002 - stavební 1.PP'!$89:$89</definedName>
    <definedName name="_xlnm.Print_Titles" localSheetId="3">'003 - Elektroinstalace 1.NP'!$89:$89</definedName>
    <definedName name="_xlnm.Print_Titles" localSheetId="4">'004 - Elektroinstalace 1.PP'!$93:$93</definedName>
    <definedName name="_xlnm.Print_Titles" localSheetId="5">'005 - Položky SLP'!$82:$82</definedName>
    <definedName name="_xlnm.Print_Titles" localSheetId="0">'Rekapitulace stavby'!$52:$52</definedName>
    <definedName name="_xlnm.Print_Area" localSheetId="1">'001 - stavební 1.NP'!$C$4:$J$39,'001 - stavební 1.NP'!$C$45:$J$71,'001 - stavební 1.NP'!$C$77:$J$165</definedName>
    <definedName name="_xlnm.Print_Area" localSheetId="2">'002 - stavební 1.PP'!$C$4:$J$39,'002 - stavební 1.PP'!$C$45:$J$71,'002 - stavební 1.PP'!$C$77:$J$166</definedName>
    <definedName name="_xlnm.Print_Area" localSheetId="3">'003 - Elektroinstalace 1.NP'!$C$4:$J$39,'003 - Elektroinstalace 1.NP'!$C$45:$J$71,'003 - Elektroinstalace 1.NP'!$C$77:$J$237</definedName>
    <definedName name="_xlnm.Print_Area" localSheetId="4">'004 - Elektroinstalace 1.PP'!$C$4:$J$39,'004 - Elektroinstalace 1.PP'!$C$45:$J$75,'004 - Elektroinstalace 1.PP'!$C$81:$J$330</definedName>
    <definedName name="_xlnm.Print_Area" localSheetId="5">'005 - Položky SLP'!$C$4:$J$39,'005 - Položky SLP'!$C$45:$J$64,'005 - Položky SLP'!$C$70:$J$110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 s="1"/>
  <c r="BI109" i="6"/>
  <c r="BH109" i="6"/>
  <c r="BG109" i="6"/>
  <c r="BF109" i="6"/>
  <c r="T109" i="6"/>
  <c r="T108" i="6"/>
  <c r="T107" i="6"/>
  <c r="R109" i="6"/>
  <c r="R108" i="6" s="1"/>
  <c r="R107" i="6" s="1"/>
  <c r="P109" i="6"/>
  <c r="P108" i="6" s="1"/>
  <c r="P107" i="6" s="1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F77" i="6"/>
  <c r="E75" i="6"/>
  <c r="F52" i="6"/>
  <c r="E50" i="6"/>
  <c r="J24" i="6"/>
  <c r="E24" i="6"/>
  <c r="J80" i="6" s="1"/>
  <c r="J23" i="6"/>
  <c r="J21" i="6"/>
  <c r="E21" i="6"/>
  <c r="J54" i="6" s="1"/>
  <c r="J20" i="6"/>
  <c r="J18" i="6"/>
  <c r="E18" i="6"/>
  <c r="F55" i="6" s="1"/>
  <c r="J17" i="6"/>
  <c r="J15" i="6"/>
  <c r="E15" i="6"/>
  <c r="F79" i="6" s="1"/>
  <c r="J14" i="6"/>
  <c r="J12" i="6"/>
  <c r="J77" i="6"/>
  <c r="E7" i="6"/>
  <c r="E48" i="6" s="1"/>
  <c r="J37" i="5"/>
  <c r="J36" i="5"/>
  <c r="AY58" i="1" s="1"/>
  <c r="J35" i="5"/>
  <c r="AX58" i="1" s="1"/>
  <c r="BI329" i="5"/>
  <c r="BH329" i="5"/>
  <c r="BG329" i="5"/>
  <c r="BF329" i="5"/>
  <c r="T329" i="5"/>
  <c r="T328" i="5" s="1"/>
  <c r="T327" i="5" s="1"/>
  <c r="R329" i="5"/>
  <c r="R328" i="5"/>
  <c r="R327" i="5" s="1"/>
  <c r="P329" i="5"/>
  <c r="P328" i="5"/>
  <c r="P327" i="5" s="1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3" i="5"/>
  <c r="BH323" i="5"/>
  <c r="BG323" i="5"/>
  <c r="BF323" i="5"/>
  <c r="T323" i="5"/>
  <c r="R323" i="5"/>
  <c r="P323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6" i="5"/>
  <c r="BH306" i="5"/>
  <c r="BG306" i="5"/>
  <c r="BF306" i="5"/>
  <c r="T306" i="5"/>
  <c r="R306" i="5"/>
  <c r="P306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9" i="5"/>
  <c r="BH299" i="5"/>
  <c r="BG299" i="5"/>
  <c r="BF299" i="5"/>
  <c r="T299" i="5"/>
  <c r="R299" i="5"/>
  <c r="P299" i="5"/>
  <c r="BI298" i="5"/>
  <c r="BH298" i="5"/>
  <c r="BG298" i="5"/>
  <c r="BF298" i="5"/>
  <c r="T298" i="5"/>
  <c r="R298" i="5"/>
  <c r="P298" i="5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T215" i="5"/>
  <c r="R216" i="5"/>
  <c r="R215" i="5"/>
  <c r="P216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F88" i="5"/>
  <c r="E86" i="5"/>
  <c r="F52" i="5"/>
  <c r="E50" i="5"/>
  <c r="J24" i="5"/>
  <c r="E24" i="5"/>
  <c r="J91" i="5"/>
  <c r="J23" i="5"/>
  <c r="J21" i="5"/>
  <c r="E21" i="5"/>
  <c r="J90" i="5"/>
  <c r="J20" i="5"/>
  <c r="J18" i="5"/>
  <c r="E18" i="5"/>
  <c r="F55" i="5" s="1"/>
  <c r="J17" i="5"/>
  <c r="J15" i="5"/>
  <c r="E15" i="5"/>
  <c r="F90" i="5"/>
  <c r="J14" i="5"/>
  <c r="J12" i="5"/>
  <c r="J52" i="5" s="1"/>
  <c r="E7" i="5"/>
  <c r="E84" i="5" s="1"/>
  <c r="J37" i="4"/>
  <c r="J36" i="4"/>
  <c r="AY57" i="1"/>
  <c r="J35" i="4"/>
  <c r="AX57" i="1" s="1"/>
  <c r="BI236" i="4"/>
  <c r="BH236" i="4"/>
  <c r="BG236" i="4"/>
  <c r="BF236" i="4"/>
  <c r="T236" i="4"/>
  <c r="T235" i="4"/>
  <c r="T234" i="4" s="1"/>
  <c r="R236" i="4"/>
  <c r="R235" i="4" s="1"/>
  <c r="R234" i="4" s="1"/>
  <c r="P236" i="4"/>
  <c r="P235" i="4" s="1"/>
  <c r="P234" i="4" s="1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T124" i="4"/>
  <c r="R125" i="4"/>
  <c r="R124" i="4" s="1"/>
  <c r="P125" i="4"/>
  <c r="P124" i="4" s="1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F84" i="4"/>
  <c r="E82" i="4"/>
  <c r="F52" i="4"/>
  <c r="E50" i="4"/>
  <c r="J24" i="4"/>
  <c r="E24" i="4"/>
  <c r="J55" i="4" s="1"/>
  <c r="J23" i="4"/>
  <c r="J21" i="4"/>
  <c r="E21" i="4"/>
  <c r="J86" i="4" s="1"/>
  <c r="J20" i="4"/>
  <c r="J18" i="4"/>
  <c r="E18" i="4"/>
  <c r="F87" i="4" s="1"/>
  <c r="J17" i="4"/>
  <c r="J15" i="4"/>
  <c r="E15" i="4"/>
  <c r="F54" i="4" s="1"/>
  <c r="J14" i="4"/>
  <c r="J12" i="4"/>
  <c r="J52" i="4"/>
  <c r="E7" i="4"/>
  <c r="E48" i="4"/>
  <c r="J37" i="3"/>
  <c r="J36" i="3"/>
  <c r="AY56" i="1" s="1"/>
  <c r="J35" i="3"/>
  <c r="AX56" i="1"/>
  <c r="BI165" i="3"/>
  <c r="BH165" i="3"/>
  <c r="BG165" i="3"/>
  <c r="BF165" i="3"/>
  <c r="T165" i="3"/>
  <c r="T164" i="3" s="1"/>
  <c r="T163" i="3" s="1"/>
  <c r="R165" i="3"/>
  <c r="R164" i="3"/>
  <c r="R163" i="3" s="1"/>
  <c r="P165" i="3"/>
  <c r="P164" i="3"/>
  <c r="P163" i="3" s="1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T142" i="3" s="1"/>
  <c r="R143" i="3"/>
  <c r="R142" i="3"/>
  <c r="P143" i="3"/>
  <c r="P142" i="3" s="1"/>
  <c r="BI137" i="3"/>
  <c r="BH137" i="3"/>
  <c r="BG137" i="3"/>
  <c r="BF137" i="3"/>
  <c r="T137" i="3"/>
  <c r="T136" i="3" s="1"/>
  <c r="R137" i="3"/>
  <c r="R136" i="3" s="1"/>
  <c r="P137" i="3"/>
  <c r="P136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17" i="3"/>
  <c r="BH117" i="3"/>
  <c r="BG117" i="3"/>
  <c r="BF117" i="3"/>
  <c r="T117" i="3"/>
  <c r="T116" i="3" s="1"/>
  <c r="R117" i="3"/>
  <c r="R116" i="3" s="1"/>
  <c r="P117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F84" i="3"/>
  <c r="E82" i="3"/>
  <c r="F52" i="3"/>
  <c r="E50" i="3"/>
  <c r="J24" i="3"/>
  <c r="E24" i="3"/>
  <c r="J55" i="3"/>
  <c r="J23" i="3"/>
  <c r="J21" i="3"/>
  <c r="E21" i="3"/>
  <c r="J86" i="3" s="1"/>
  <c r="J20" i="3"/>
  <c r="J18" i="3"/>
  <c r="E18" i="3"/>
  <c r="F87" i="3" s="1"/>
  <c r="J17" i="3"/>
  <c r="J15" i="3"/>
  <c r="E15" i="3"/>
  <c r="F86" i="3"/>
  <c r="J14" i="3"/>
  <c r="J12" i="3"/>
  <c r="J52" i="3"/>
  <c r="E7" i="3"/>
  <c r="E80" i="3"/>
  <c r="J37" i="2"/>
  <c r="J36" i="2"/>
  <c r="AY55" i="1" s="1"/>
  <c r="J35" i="2"/>
  <c r="AX55" i="1" s="1"/>
  <c r="BI164" i="2"/>
  <c r="BH164" i="2"/>
  <c r="BG164" i="2"/>
  <c r="BF164" i="2"/>
  <c r="T164" i="2"/>
  <c r="T163" i="2" s="1"/>
  <c r="T162" i="2" s="1"/>
  <c r="R164" i="2"/>
  <c r="R163" i="2"/>
  <c r="R162" i="2" s="1"/>
  <c r="P164" i="2"/>
  <c r="P163" i="2" s="1"/>
  <c r="P162" i="2" s="1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T142" i="2" s="1"/>
  <c r="R143" i="2"/>
  <c r="R142" i="2" s="1"/>
  <c r="P143" i="2"/>
  <c r="P142" i="2"/>
  <c r="BI137" i="2"/>
  <c r="BH137" i="2"/>
  <c r="BG137" i="2"/>
  <c r="BF137" i="2"/>
  <c r="T137" i="2"/>
  <c r="T136" i="2" s="1"/>
  <c r="R137" i="2"/>
  <c r="R136" i="2" s="1"/>
  <c r="P137" i="2"/>
  <c r="P136" i="2" s="1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17" i="2"/>
  <c r="BH117" i="2"/>
  <c r="BG117" i="2"/>
  <c r="BF117" i="2"/>
  <c r="T117" i="2"/>
  <c r="T116" i="2" s="1"/>
  <c r="R117" i="2"/>
  <c r="R116" i="2" s="1"/>
  <c r="P117" i="2"/>
  <c r="P116" i="2" s="1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F36" i="2" s="1"/>
  <c r="BG95" i="2"/>
  <c r="BF95" i="2"/>
  <c r="T95" i="2"/>
  <c r="R95" i="2"/>
  <c r="P95" i="2"/>
  <c r="BI93" i="2"/>
  <c r="F37" i="2" s="1"/>
  <c r="BH93" i="2"/>
  <c r="BG93" i="2"/>
  <c r="BF93" i="2"/>
  <c r="F34" i="2" s="1"/>
  <c r="T93" i="2"/>
  <c r="R93" i="2"/>
  <c r="P93" i="2"/>
  <c r="F84" i="2"/>
  <c r="E82" i="2"/>
  <c r="F52" i="2"/>
  <c r="E50" i="2"/>
  <c r="J24" i="2"/>
  <c r="E24" i="2"/>
  <c r="J87" i="2" s="1"/>
  <c r="J23" i="2"/>
  <c r="J21" i="2"/>
  <c r="E21" i="2"/>
  <c r="J86" i="2" s="1"/>
  <c r="J20" i="2"/>
  <c r="J18" i="2"/>
  <c r="E18" i="2"/>
  <c r="F87" i="2" s="1"/>
  <c r="J17" i="2"/>
  <c r="J15" i="2"/>
  <c r="E15" i="2"/>
  <c r="F86" i="2" s="1"/>
  <c r="J14" i="2"/>
  <c r="J12" i="2"/>
  <c r="J84" i="2" s="1"/>
  <c r="E7" i="2"/>
  <c r="E80" i="2"/>
  <c r="L50" i="1"/>
  <c r="AM50" i="1"/>
  <c r="AM49" i="1"/>
  <c r="L49" i="1"/>
  <c r="AM47" i="1"/>
  <c r="L47" i="1"/>
  <c r="L45" i="1"/>
  <c r="L44" i="1"/>
  <c r="BK106" i="3"/>
  <c r="J163" i="4"/>
  <c r="J285" i="5"/>
  <c r="BK163" i="5"/>
  <c r="J306" i="5"/>
  <c r="J87" i="6"/>
  <c r="J165" i="3"/>
  <c r="BK204" i="4"/>
  <c r="BK120" i="4"/>
  <c r="BK285" i="5"/>
  <c r="BK200" i="5"/>
  <c r="BK153" i="5"/>
  <c r="BK165" i="3"/>
  <c r="BK186" i="4"/>
  <c r="BK151" i="4"/>
  <c r="J252" i="5"/>
  <c r="J246" i="5"/>
  <c r="J164" i="5"/>
  <c r="J147" i="2"/>
  <c r="BK145" i="4"/>
  <c r="BK214" i="4"/>
  <c r="J135" i="4"/>
  <c r="BK223" i="5"/>
  <c r="BK137" i="5"/>
  <c r="J131" i="5"/>
  <c r="BK189" i="4"/>
  <c r="J146" i="4"/>
  <c r="J122" i="4"/>
  <c r="J293" i="5"/>
  <c r="BK236" i="5"/>
  <c r="J111" i="5"/>
  <c r="BK286" i="5"/>
  <c r="BK292" i="5"/>
  <c r="J174" i="5"/>
  <c r="J286" i="5"/>
  <c r="BK124" i="5"/>
  <c r="BK109" i="5"/>
  <c r="J101" i="3"/>
  <c r="BK199" i="4"/>
  <c r="BK182" i="4"/>
  <c r="J255" i="5"/>
  <c r="J211" i="5"/>
  <c r="BK253" i="5"/>
  <c r="J275" i="5"/>
  <c r="J113" i="5"/>
  <c r="BK114" i="3"/>
  <c r="BK158" i="4"/>
  <c r="BK178" i="4"/>
  <c r="J280" i="5"/>
  <c r="BK122" i="5"/>
  <c r="BK97" i="5"/>
  <c r="J288" i="5"/>
  <c r="J99" i="6"/>
  <c r="BK222" i="4"/>
  <c r="J178" i="4"/>
  <c r="J159" i="4"/>
  <c r="J198" i="4"/>
  <c r="BK141" i="5"/>
  <c r="BK119" i="5"/>
  <c r="J134" i="5"/>
  <c r="BK326" i="5"/>
  <c r="BK208" i="5"/>
  <c r="J158" i="2"/>
  <c r="BK156" i="3"/>
  <c r="J220" i="4"/>
  <c r="BK190" i="4"/>
  <c r="J145" i="4"/>
  <c r="BK261" i="5"/>
  <c r="BK110" i="5"/>
  <c r="BK151" i="2"/>
  <c r="BK203" i="4"/>
  <c r="BK127" i="4"/>
  <c r="BK178" i="5"/>
  <c r="F35" i="2"/>
  <c r="J108" i="3"/>
  <c r="J154" i="4"/>
  <c r="J147" i="4"/>
  <c r="J152" i="5"/>
  <c r="BK229" i="5"/>
  <c r="BK244" i="5"/>
  <c r="BK106" i="2"/>
  <c r="J96" i="4"/>
  <c r="BK122" i="4"/>
  <c r="BK283" i="5"/>
  <c r="BK256" i="5"/>
  <c r="BK265" i="5"/>
  <c r="J107" i="5"/>
  <c r="J146" i="5"/>
  <c r="BK101" i="3"/>
  <c r="J112" i="4"/>
  <c r="BK155" i="4"/>
  <c r="J167" i="4"/>
  <c r="BK216" i="5"/>
  <c r="J311" i="5"/>
  <c r="J202" i="5"/>
  <c r="J155" i="2"/>
  <c r="J175" i="4"/>
  <c r="BK141" i="4"/>
  <c r="BK132" i="4"/>
  <c r="BK206" i="5"/>
  <c r="J105" i="5"/>
  <c r="J201" i="5"/>
  <c r="BK97" i="6"/>
  <c r="J156" i="4"/>
  <c r="J94" i="4"/>
  <c r="BK139" i="4"/>
  <c r="J220" i="5"/>
  <c r="J150" i="5"/>
  <c r="BK281" i="5"/>
  <c r="BK143" i="2"/>
  <c r="BK93" i="3"/>
  <c r="J171" i="4"/>
  <c r="J216" i="4"/>
  <c r="BK310" i="5"/>
  <c r="BK186" i="5"/>
  <c r="J189" i="5"/>
  <c r="J226" i="5"/>
  <c r="BK98" i="5"/>
  <c r="J235" i="5"/>
  <c r="BK95" i="4"/>
  <c r="J137" i="4"/>
  <c r="BK102" i="4"/>
  <c r="BK112" i="5"/>
  <c r="J112" i="5"/>
  <c r="BK152" i="5"/>
  <c r="J145" i="2"/>
  <c r="J197" i="4"/>
  <c r="BK106" i="4"/>
  <c r="BK267" i="5"/>
  <c r="J144" i="5"/>
  <c r="BK195" i="5"/>
  <c r="BK174" i="5"/>
  <c r="BK99" i="3"/>
  <c r="BK148" i="4"/>
  <c r="J214" i="4"/>
  <c r="BK192" i="5"/>
  <c r="BK278" i="5"/>
  <c r="J301" i="5"/>
  <c r="BK105" i="6"/>
  <c r="BK143" i="4"/>
  <c r="BK217" i="4"/>
  <c r="BK296" i="5"/>
  <c r="J184" i="5"/>
  <c r="J266" i="5"/>
  <c r="BK123" i="5"/>
  <c r="J190" i="4"/>
  <c r="BK179" i="4"/>
  <c r="BK210" i="4"/>
  <c r="J120" i="5"/>
  <c r="J102" i="6"/>
  <c r="J154" i="3"/>
  <c r="J149" i="4"/>
  <c r="BK276" i="5"/>
  <c r="J253" i="5"/>
  <c r="J173" i="5"/>
  <c r="J169" i="5"/>
  <c r="J143" i="2"/>
  <c r="J224" i="4"/>
  <c r="BK175" i="4"/>
  <c r="J221" i="5"/>
  <c r="BK151" i="5"/>
  <c r="BK113" i="5"/>
  <c r="J165" i="5"/>
  <c r="BK241" i="5"/>
  <c r="BK143" i="3"/>
  <c r="BK144" i="4"/>
  <c r="BK165" i="4"/>
  <c r="BK131" i="4"/>
  <c r="BK149" i="5"/>
  <c r="J225" i="5"/>
  <c r="J325" i="5"/>
  <c r="BK291" i="5"/>
  <c r="J126" i="2"/>
  <c r="BK193" i="4"/>
  <c r="BK171" i="4"/>
  <c r="BK206" i="4"/>
  <c r="BK290" i="5"/>
  <c r="BK161" i="5"/>
  <c r="J125" i="5"/>
  <c r="J247" i="5"/>
  <c r="BK234" i="5"/>
  <c r="J128" i="3"/>
  <c r="BK181" i="4"/>
  <c r="J170" i="4"/>
  <c r="J197" i="5"/>
  <c r="J237" i="5"/>
  <c r="BK287" i="5"/>
  <c r="J179" i="5"/>
  <c r="BK299" i="5"/>
  <c r="J34" i="2"/>
  <c r="BK194" i="5"/>
  <c r="BK114" i="5"/>
  <c r="J310" i="5"/>
  <c r="BK136" i="5"/>
  <c r="BK98" i="6"/>
  <c r="BK103" i="2"/>
  <c r="J157" i="4"/>
  <c r="J209" i="4"/>
  <c r="BK171" i="5"/>
  <c r="BK105" i="5"/>
  <c r="J195" i="5"/>
  <c r="J151" i="5"/>
  <c r="J126" i="3"/>
  <c r="BK225" i="4"/>
  <c r="BK159" i="4"/>
  <c r="J294" i="5"/>
  <c r="J214" i="5"/>
  <c r="J145" i="5"/>
  <c r="BK313" i="5"/>
  <c r="J94" i="6"/>
  <c r="BK99" i="2"/>
  <c r="J104" i="4"/>
  <c r="BK220" i="4"/>
  <c r="J125" i="4"/>
  <c r="BK317" i="5"/>
  <c r="J224" i="5"/>
  <c r="J129" i="5"/>
  <c r="BK159" i="3"/>
  <c r="J186" i="4"/>
  <c r="BK174" i="4"/>
  <c r="BK237" i="5"/>
  <c r="BK257" i="5"/>
  <c r="J213" i="5"/>
  <c r="BK288" i="5"/>
  <c r="J137" i="2"/>
  <c r="J222" i="4"/>
  <c r="J225" i="4"/>
  <c r="J216" i="5"/>
  <c r="BK120" i="5"/>
  <c r="BK203" i="5"/>
  <c r="J149" i="2"/>
  <c r="J183" i="4"/>
  <c r="J221" i="4"/>
  <c r="J200" i="5"/>
  <c r="J309" i="5"/>
  <c r="BK298" i="5"/>
  <c r="J104" i="5"/>
  <c r="BK88" i="6"/>
  <c r="J192" i="4"/>
  <c r="J200" i="4"/>
  <c r="J195" i="4"/>
  <c r="J236" i="4"/>
  <c r="J158" i="4"/>
  <c r="J296" i="5"/>
  <c r="BK189" i="5"/>
  <c r="BK139" i="5"/>
  <c r="J172" i="5"/>
  <c r="BK238" i="5"/>
  <c r="J109" i="5"/>
  <c r="BK97" i="2"/>
  <c r="J155" i="4"/>
  <c r="BK128" i="4"/>
  <c r="J268" i="5"/>
  <c r="J256" i="5"/>
  <c r="BK258" i="5"/>
  <c r="J329" i="5"/>
  <c r="BK117" i="5"/>
  <c r="BK152" i="3"/>
  <c r="J129" i="4"/>
  <c r="J278" i="5"/>
  <c r="J316" i="5"/>
  <c r="BK100" i="5"/>
  <c r="J157" i="5"/>
  <c r="J103" i="2"/>
  <c r="J193" i="4"/>
  <c r="BK191" i="4"/>
  <c r="BK134" i="4"/>
  <c r="BK272" i="5"/>
  <c r="BK312" i="5"/>
  <c r="J244" i="5"/>
  <c r="J281" i="5"/>
  <c r="J88" i="6"/>
  <c r="J208" i="4"/>
  <c r="BK227" i="4"/>
  <c r="BK218" i="5"/>
  <c r="BK183" i="5"/>
  <c r="BK242" i="5"/>
  <c r="BK212" i="5"/>
  <c r="J153" i="2"/>
  <c r="BK103" i="3"/>
  <c r="J113" i="4"/>
  <c r="J257" i="5"/>
  <c r="J119" i="4"/>
  <c r="BK123" i="4"/>
  <c r="J142" i="5"/>
  <c r="BK115" i="5"/>
  <c r="BK197" i="5"/>
  <c r="BK90" i="6"/>
  <c r="BK145" i="3"/>
  <c r="BK98" i="4"/>
  <c r="J102" i="4"/>
  <c r="BK164" i="5"/>
  <c r="J273" i="5"/>
  <c r="BK324" i="5"/>
  <c r="BK109" i="6"/>
  <c r="J151" i="4"/>
  <c r="BK156" i="4"/>
  <c r="BK270" i="5"/>
  <c r="J254" i="5"/>
  <c r="J182" i="5"/>
  <c r="J97" i="5"/>
  <c r="J105" i="6"/>
  <c r="BK137" i="3"/>
  <c r="J191" i="4"/>
  <c r="J97" i="4"/>
  <c r="J123" i="4"/>
  <c r="J289" i="5"/>
  <c r="BK187" i="5"/>
  <c r="BK222" i="5"/>
  <c r="BK158" i="2"/>
  <c r="BK170" i="4"/>
  <c r="BK226" i="4"/>
  <c r="BK264" i="5"/>
  <c r="BK177" i="5"/>
  <c r="BK168" i="5"/>
  <c r="J295" i="5"/>
  <c r="J89" i="6"/>
  <c r="BK108" i="3"/>
  <c r="J133" i="4"/>
  <c r="BK184" i="4"/>
  <c r="J110" i="4"/>
  <c r="J132" i="4"/>
  <c r="BK249" i="5"/>
  <c r="BK179" i="5"/>
  <c r="J267" i="5"/>
  <c r="J170" i="5"/>
  <c r="J210" i="5"/>
  <c r="J110" i="3"/>
  <c r="BK111" i="4"/>
  <c r="BK138" i="4"/>
  <c r="BK247" i="5"/>
  <c r="BK190" i="5"/>
  <c r="BK254" i="5"/>
  <c r="J180" i="5"/>
  <c r="J151" i="3"/>
  <c r="J117" i="4"/>
  <c r="J144" i="4"/>
  <c r="BK260" i="5"/>
  <c r="BK225" i="5"/>
  <c r="J300" i="5"/>
  <c r="J92" i="6"/>
  <c r="J145" i="3"/>
  <c r="BK219" i="4"/>
  <c r="BK125" i="4"/>
  <c r="BK205" i="5"/>
  <c r="J154" i="5"/>
  <c r="BK150" i="5"/>
  <c r="J271" i="5"/>
  <c r="J128" i="2"/>
  <c r="BK135" i="4"/>
  <c r="BK164" i="4"/>
  <c r="J318" i="5"/>
  <c r="J160" i="2"/>
  <c r="J168" i="4"/>
  <c r="BK208" i="4"/>
  <c r="J264" i="5"/>
  <c r="BK158" i="5"/>
  <c r="J234" i="5"/>
  <c r="BK145" i="2"/>
  <c r="BK192" i="4"/>
  <c r="BK194" i="4"/>
  <c r="J279" i="5"/>
  <c r="J236" i="5"/>
  <c r="J148" i="5"/>
  <c r="J324" i="5"/>
  <c r="BK110" i="3"/>
  <c r="BK185" i="4"/>
  <c r="J233" i="4"/>
  <c r="BK188" i="5"/>
  <c r="BK99" i="5"/>
  <c r="J326" i="5"/>
  <c r="BK94" i="6"/>
  <c r="BK154" i="3"/>
  <c r="J185" i="4"/>
  <c r="BK259" i="5"/>
  <c r="J287" i="5"/>
  <c r="J282" i="5"/>
  <c r="J93" i="6"/>
  <c r="BK205" i="4"/>
  <c r="BK117" i="4"/>
  <c r="J176" i="5"/>
  <c r="J291" i="5"/>
  <c r="BK268" i="5"/>
  <c r="J95" i="2"/>
  <c r="BK201" i="4"/>
  <c r="J164" i="4"/>
  <c r="BK110" i="4"/>
  <c r="J133" i="5"/>
  <c r="J227" i="5"/>
  <c r="J188" i="5"/>
  <c r="BK315" i="5"/>
  <c r="J166" i="5"/>
  <c r="J90" i="6"/>
  <c r="BK112" i="2"/>
  <c r="BK95" i="2"/>
  <c r="J108" i="4"/>
  <c r="BK150" i="4"/>
  <c r="BK154" i="5"/>
  <c r="J103" i="3"/>
  <c r="J213" i="4"/>
  <c r="J101" i="4"/>
  <c r="J312" i="5"/>
  <c r="BK211" i="5"/>
  <c r="J137" i="5"/>
  <c r="BK164" i="2"/>
  <c r="J156" i="3"/>
  <c r="J136" i="4"/>
  <c r="J322" i="5"/>
  <c r="J187" i="5"/>
  <c r="BK329" i="5"/>
  <c r="BK138" i="5"/>
  <c r="BK87" i="6"/>
  <c r="J115" i="4"/>
  <c r="BK149" i="4"/>
  <c r="J284" i="5"/>
  <c r="J274" i="5"/>
  <c r="J233" i="5"/>
  <c r="BK108" i="2"/>
  <c r="J109" i="4"/>
  <c r="J204" i="4"/>
  <c r="J127" i="5"/>
  <c r="BK201" i="5"/>
  <c r="J149" i="5"/>
  <c r="J115" i="5"/>
  <c r="BK114" i="2"/>
  <c r="BK215" i="4"/>
  <c r="J173" i="4"/>
  <c r="BK311" i="5"/>
  <c r="J163" i="5"/>
  <c r="J314" i="5"/>
  <c r="J96" i="6"/>
  <c r="BK128" i="3"/>
  <c r="J174" i="4"/>
  <c r="J206" i="4"/>
  <c r="BK195" i="4"/>
  <c r="BK130" i="4"/>
  <c r="BK262" i="5"/>
  <c r="J116" i="5"/>
  <c r="BK102" i="5"/>
  <c r="BK144" i="5"/>
  <c r="BK121" i="5"/>
  <c r="BK149" i="2"/>
  <c r="BK142" i="4"/>
  <c r="BK196" i="4"/>
  <c r="J192" i="5"/>
  <c r="J103" i="5"/>
  <c r="J209" i="5"/>
  <c r="J139" i="5"/>
  <c r="BK161" i="3"/>
  <c r="J188" i="4"/>
  <c r="BK108" i="4"/>
  <c r="BK133" i="4"/>
  <c r="J183" i="5"/>
  <c r="J138" i="5"/>
  <c r="BK148" i="5"/>
  <c r="J106" i="5"/>
  <c r="J112" i="2"/>
  <c r="BK223" i="4"/>
  <c r="BK104" i="4"/>
  <c r="J141" i="4"/>
  <c r="J259" i="5"/>
  <c r="BK219" i="5"/>
  <c r="BK214" i="5"/>
  <c r="BK156" i="5"/>
  <c r="J155" i="5"/>
  <c r="BK147" i="3"/>
  <c r="BK115" i="4"/>
  <c r="BK109" i="4"/>
  <c r="J323" i="5"/>
  <c r="BK224" i="5"/>
  <c r="J212" i="5"/>
  <c r="BK196" i="5"/>
  <c r="BK103" i="6"/>
  <c r="J152" i="3"/>
  <c r="J161" i="4"/>
  <c r="BK213" i="5"/>
  <c r="BK191" i="5"/>
  <c r="J117" i="5"/>
  <c r="BK137" i="2"/>
  <c r="BK118" i="4"/>
  <c r="BK213" i="4"/>
  <c r="J177" i="5"/>
  <c r="J230" i="5"/>
  <c r="J232" i="5"/>
  <c r="BK127" i="5"/>
  <c r="J150" i="2"/>
  <c r="BK176" i="4"/>
  <c r="BK236" i="4"/>
  <c r="J250" i="5"/>
  <c r="J141" i="5"/>
  <c r="J168" i="5"/>
  <c r="J160" i="4"/>
  <c r="J114" i="4"/>
  <c r="BK140" i="4"/>
  <c r="J265" i="5"/>
  <c r="BK221" i="5"/>
  <c r="J193" i="5"/>
  <c r="J98" i="6"/>
  <c r="J99" i="2"/>
  <c r="BK121" i="4"/>
  <c r="BK187" i="4"/>
  <c r="J231" i="5"/>
  <c r="BK145" i="5"/>
  <c r="J219" i="5"/>
  <c r="J158" i="5"/>
  <c r="J143" i="3"/>
  <c r="J230" i="4"/>
  <c r="BK180" i="5"/>
  <c r="J128" i="5"/>
  <c r="J203" i="5"/>
  <c r="J191" i="5"/>
  <c r="J137" i="3"/>
  <c r="BK99" i="4"/>
  <c r="BK188" i="4"/>
  <c r="BK161" i="4"/>
  <c r="J307" i="5"/>
  <c r="BK166" i="5"/>
  <c r="BK129" i="5"/>
  <c r="BK231" i="5"/>
  <c r="BK96" i="6"/>
  <c r="BK112" i="4"/>
  <c r="BK233" i="4"/>
  <c r="BK172" i="4"/>
  <c r="BK132" i="5"/>
  <c r="J132" i="5"/>
  <c r="J86" i="6"/>
  <c r="BK129" i="4"/>
  <c r="BK154" i="4"/>
  <c r="BK103" i="4"/>
  <c r="J121" i="5"/>
  <c r="BK275" i="5"/>
  <c r="BK227" i="5"/>
  <c r="AS54" i="1"/>
  <c r="J106" i="4"/>
  <c r="J319" i="5"/>
  <c r="BK135" i="5"/>
  <c r="BK293" i="5"/>
  <c r="BK307" i="5"/>
  <c r="J175" i="5"/>
  <c r="BK169" i="4"/>
  <c r="BK93" i="4"/>
  <c r="J156" i="5"/>
  <c r="BK308" i="5"/>
  <c r="BK235" i="5"/>
  <c r="BK116" i="5"/>
  <c r="J114" i="2"/>
  <c r="J207" i="4"/>
  <c r="BK224" i="4"/>
  <c r="J120" i="4"/>
  <c r="BK297" i="5"/>
  <c r="J190" i="5"/>
  <c r="J229" i="5"/>
  <c r="BK101" i="6"/>
  <c r="BK117" i="2"/>
  <c r="J103" i="4"/>
  <c r="J105" i="4"/>
  <c r="J243" i="5"/>
  <c r="J122" i="5"/>
  <c r="J206" i="5"/>
  <c r="BK204" i="5"/>
  <c r="BK153" i="2"/>
  <c r="J147" i="3"/>
  <c r="J107" i="4"/>
  <c r="J199" i="4"/>
  <c r="J320" i="5"/>
  <c r="BK228" i="5"/>
  <c r="BK232" i="5"/>
  <c r="BK150" i="2"/>
  <c r="BK197" i="4"/>
  <c r="J136" i="5"/>
  <c r="BK181" i="5"/>
  <c r="J178" i="5"/>
  <c r="J151" i="2"/>
  <c r="J161" i="3"/>
  <c r="J181" i="4"/>
  <c r="BK193" i="5"/>
  <c r="J110" i="5"/>
  <c r="J102" i="5"/>
  <c r="BK173" i="5"/>
  <c r="J93" i="2"/>
  <c r="J205" i="4"/>
  <c r="J143" i="4"/>
  <c r="BK263" i="5"/>
  <c r="BK199" i="5"/>
  <c r="BK210" i="5"/>
  <c r="J283" i="5"/>
  <c r="J108" i="2"/>
  <c r="J229" i="4"/>
  <c r="BK152" i="4"/>
  <c r="J219" i="4"/>
  <c r="BK107" i="4"/>
  <c r="J240" i="5"/>
  <c r="BK246" i="5"/>
  <c r="BK125" i="5"/>
  <c r="BK133" i="5"/>
  <c r="BK126" i="5"/>
  <c r="BK95" i="3"/>
  <c r="J196" i="4"/>
  <c r="BK209" i="4"/>
  <c r="J95" i="4"/>
  <c r="BK202" i="5"/>
  <c r="J222" i="5"/>
  <c r="J245" i="5"/>
  <c r="J100" i="6"/>
  <c r="BK153" i="4"/>
  <c r="J150" i="4"/>
  <c r="BK306" i="5"/>
  <c r="BK131" i="5"/>
  <c r="J123" i="5"/>
  <c r="BK322" i="5"/>
  <c r="BK128" i="2"/>
  <c r="BK167" i="4"/>
  <c r="BK173" i="4"/>
  <c r="BK251" i="5"/>
  <c r="J147" i="5"/>
  <c r="BK316" i="5"/>
  <c r="J99" i="5"/>
  <c r="BK252" i="5"/>
  <c r="BK151" i="3"/>
  <c r="BK166" i="4"/>
  <c r="J165" i="4"/>
  <c r="BK274" i="5"/>
  <c r="BK226" i="5"/>
  <c r="J262" i="5"/>
  <c r="J161" i="5"/>
  <c r="J106" i="3"/>
  <c r="J100" i="4"/>
  <c r="J139" i="4"/>
  <c r="BK182" i="5"/>
  <c r="J276" i="5"/>
  <c r="BK250" i="5"/>
  <c r="J97" i="6"/>
  <c r="BK101" i="2"/>
  <c r="J153" i="4"/>
  <c r="J121" i="4"/>
  <c r="BK169" i="5"/>
  <c r="BK301" i="5"/>
  <c r="BK279" i="5"/>
  <c r="J109" i="6"/>
  <c r="BK110" i="2"/>
  <c r="BK216" i="4"/>
  <c r="J152" i="4"/>
  <c r="BK142" i="5"/>
  <c r="BK277" i="5"/>
  <c r="J249" i="5"/>
  <c r="J217" i="4"/>
  <c r="BK231" i="4"/>
  <c r="J100" i="5"/>
  <c r="J167" i="5"/>
  <c r="J260" i="5"/>
  <c r="BK91" i="6"/>
  <c r="J169" i="4"/>
  <c r="J231" i="4"/>
  <c r="J135" i="5"/>
  <c r="BK284" i="5"/>
  <c r="BK309" i="5"/>
  <c r="BK92" i="6"/>
  <c r="J112" i="3"/>
  <c r="BK114" i="4"/>
  <c r="J140" i="4"/>
  <c r="J248" i="5"/>
  <c r="J298" i="5"/>
  <c r="J263" i="5"/>
  <c r="J149" i="3"/>
  <c r="J142" i="4"/>
  <c r="BK100" i="4"/>
  <c r="J179" i="4"/>
  <c r="J127" i="4"/>
  <c r="BK113" i="4"/>
  <c r="BK176" i="5"/>
  <c r="BK146" i="5"/>
  <c r="BK101" i="5"/>
  <c r="BK230" i="5"/>
  <c r="BK93" i="6"/>
  <c r="BK112" i="3"/>
  <c r="BK163" i="4"/>
  <c r="J223" i="4"/>
  <c r="J239" i="5"/>
  <c r="BK104" i="5"/>
  <c r="BK243" i="5"/>
  <c r="BK248" i="5"/>
  <c r="J204" i="5"/>
  <c r="J97" i="2"/>
  <c r="J215" i="4"/>
  <c r="J194" i="4"/>
  <c r="BK157" i="5"/>
  <c r="BK160" i="5"/>
  <c r="J159" i="5"/>
  <c r="BK165" i="5"/>
  <c r="BK207" i="4"/>
  <c r="J130" i="4"/>
  <c r="J272" i="5"/>
  <c r="J114" i="5"/>
  <c r="BK106" i="5"/>
  <c r="BK318" i="5"/>
  <c r="BK104" i="6"/>
  <c r="J138" i="4"/>
  <c r="J187" i="4"/>
  <c r="J223" i="5"/>
  <c r="BK239" i="5"/>
  <c r="J299" i="5"/>
  <c r="BK289" i="5"/>
  <c r="BK102" i="6"/>
  <c r="J99" i="4"/>
  <c r="BK232" i="4"/>
  <c r="BK200" i="4"/>
  <c r="J153" i="5"/>
  <c r="J290" i="5"/>
  <c r="BK100" i="6"/>
  <c r="BK149" i="3"/>
  <c r="BK168" i="4"/>
  <c r="J226" i="4"/>
  <c r="J205" i="5"/>
  <c r="BK266" i="5"/>
  <c r="BK325" i="5"/>
  <c r="BK159" i="5"/>
  <c r="BK126" i="2"/>
  <c r="BK94" i="4"/>
  <c r="BK160" i="4"/>
  <c r="BK209" i="5"/>
  <c r="J196" i="5"/>
  <c r="BK172" i="5"/>
  <c r="BK99" i="6"/>
  <c r="BK146" i="4"/>
  <c r="J201" i="4"/>
  <c r="J228" i="5"/>
  <c r="J171" i="5"/>
  <c r="J108" i="5"/>
  <c r="J297" i="5"/>
  <c r="BK155" i="2"/>
  <c r="BK117" i="3"/>
  <c r="BK105" i="4"/>
  <c r="J227" i="4"/>
  <c r="BK175" i="5"/>
  <c r="BK323" i="5"/>
  <c r="J261" i="5"/>
  <c r="J164" i="2"/>
  <c r="J114" i="3"/>
  <c r="J172" i="4"/>
  <c r="J128" i="4"/>
  <c r="J130" i="5"/>
  <c r="BK107" i="5"/>
  <c r="BK128" i="5"/>
  <c r="BK95" i="6"/>
  <c r="J159" i="3"/>
  <c r="J202" i="4"/>
  <c r="BK96" i="4"/>
  <c r="BK230" i="4"/>
  <c r="J241" i="5"/>
  <c r="J124" i="5"/>
  <c r="BK167" i="5"/>
  <c r="BK271" i="5"/>
  <c r="BK303" i="5"/>
  <c r="BK198" i="5"/>
  <c r="J95" i="6"/>
  <c r="J106" i="2"/>
  <c r="J111" i="4"/>
  <c r="BK183" i="4"/>
  <c r="J242" i="5"/>
  <c r="J143" i="5"/>
  <c r="J317" i="5"/>
  <c r="BK302" i="5"/>
  <c r="J91" i="6"/>
  <c r="J97" i="3"/>
  <c r="BK147" i="4"/>
  <c r="BK101" i="4"/>
  <c r="J199" i="5"/>
  <c r="J186" i="5"/>
  <c r="BK245" i="5"/>
  <c r="BK89" i="6"/>
  <c r="BK93" i="2"/>
  <c r="J176" i="4"/>
  <c r="BK119" i="4"/>
  <c r="BK137" i="4"/>
  <c r="J270" i="5"/>
  <c r="BK147" i="5"/>
  <c r="BK233" i="5"/>
  <c r="J302" i="5"/>
  <c r="J101" i="6"/>
  <c r="BK97" i="3"/>
  <c r="BK162" i="4"/>
  <c r="J184" i="4"/>
  <c r="BK282" i="5"/>
  <c r="BK280" i="5"/>
  <c r="BK155" i="5"/>
  <c r="BK103" i="5"/>
  <c r="BK130" i="5"/>
  <c r="BK86" i="6"/>
  <c r="J99" i="3"/>
  <c r="J182" i="4"/>
  <c r="J93" i="4"/>
  <c r="BK320" i="5"/>
  <c r="J198" i="5"/>
  <c r="J160" i="5"/>
  <c r="J110" i="2"/>
  <c r="J210" i="4"/>
  <c r="J180" i="4"/>
  <c r="J148" i="4"/>
  <c r="J308" i="5"/>
  <c r="J119" i="5"/>
  <c r="J251" i="5"/>
  <c r="BK136" i="4"/>
  <c r="J134" i="4"/>
  <c r="J126" i="5"/>
  <c r="BK300" i="5"/>
  <c r="J194" i="5"/>
  <c r="J117" i="3"/>
  <c r="BK157" i="4"/>
  <c r="J277" i="5"/>
  <c r="J315" i="5"/>
  <c r="J313" i="5"/>
  <c r="J218" i="5"/>
  <c r="J117" i="2"/>
  <c r="BK218" i="4"/>
  <c r="J162" i="4"/>
  <c r="BK143" i="5"/>
  <c r="BK273" i="5"/>
  <c r="J104" i="6"/>
  <c r="J93" i="3"/>
  <c r="J189" i="4"/>
  <c r="J232" i="4"/>
  <c r="J98" i="4"/>
  <c r="BK240" i="5"/>
  <c r="BK184" i="5"/>
  <c r="J303" i="5"/>
  <c r="J101" i="2"/>
  <c r="BK229" i="4"/>
  <c r="BK180" i="4"/>
  <c r="J208" i="5"/>
  <c r="BK295" i="5"/>
  <c r="J101" i="5"/>
  <c r="J238" i="5"/>
  <c r="BK147" i="2"/>
  <c r="BK221" i="4"/>
  <c r="J118" i="4"/>
  <c r="BK255" i="5"/>
  <c r="BK294" i="5"/>
  <c r="J292" i="5"/>
  <c r="BK198" i="4"/>
  <c r="J203" i="4"/>
  <c r="BK314" i="5"/>
  <c r="BK220" i="5"/>
  <c r="BK126" i="3"/>
  <c r="BK202" i="4"/>
  <c r="BK97" i="4"/>
  <c r="J181" i="5"/>
  <c r="BK108" i="5"/>
  <c r="J95" i="3"/>
  <c r="J166" i="4"/>
  <c r="J131" i="4"/>
  <c r="J258" i="5"/>
  <c r="BK170" i="5"/>
  <c r="BK134" i="5"/>
  <c r="J98" i="5"/>
  <c r="BK160" i="2"/>
  <c r="J218" i="4"/>
  <c r="BK319" i="5"/>
  <c r="BK111" i="5"/>
  <c r="J103" i="6"/>
  <c r="R118" i="5" l="1"/>
  <c r="P185" i="5"/>
  <c r="T207" i="5"/>
  <c r="P269" i="5"/>
  <c r="P96" i="2"/>
  <c r="BK105" i="3"/>
  <c r="J105" i="3" s="1"/>
  <c r="J63" i="3" s="1"/>
  <c r="R144" i="3"/>
  <c r="R126" i="4"/>
  <c r="R228" i="4"/>
  <c r="BK96" i="5"/>
  <c r="J96" i="5" s="1"/>
  <c r="J61" i="5" s="1"/>
  <c r="BK162" i="5"/>
  <c r="J162" i="5" s="1"/>
  <c r="J64" i="5" s="1"/>
  <c r="T96" i="2"/>
  <c r="BK125" i="2"/>
  <c r="J125" i="2"/>
  <c r="J65" i="2" s="1"/>
  <c r="P96" i="3"/>
  <c r="BK144" i="3"/>
  <c r="J144" i="3"/>
  <c r="J68" i="3" s="1"/>
  <c r="P92" i="4"/>
  <c r="P177" i="4"/>
  <c r="P228" i="4"/>
  <c r="P96" i="5"/>
  <c r="P162" i="5"/>
  <c r="P207" i="5"/>
  <c r="BK96" i="2"/>
  <c r="T144" i="2"/>
  <c r="P105" i="3"/>
  <c r="T144" i="3"/>
  <c r="BK126" i="4"/>
  <c r="J126" i="4" s="1"/>
  <c r="J64" i="4" s="1"/>
  <c r="T212" i="4"/>
  <c r="P118" i="5"/>
  <c r="BK185" i="5"/>
  <c r="J185" i="5"/>
  <c r="J65" i="5" s="1"/>
  <c r="R207" i="5"/>
  <c r="T269" i="5"/>
  <c r="P321" i="5"/>
  <c r="BK105" i="2"/>
  <c r="J105" i="2"/>
  <c r="J63" i="2" s="1"/>
  <c r="R144" i="2"/>
  <c r="R105" i="3"/>
  <c r="R125" i="3"/>
  <c r="R177" i="4"/>
  <c r="T228" i="4"/>
  <c r="T96" i="5"/>
  <c r="T162" i="5"/>
  <c r="P217" i="5"/>
  <c r="P305" i="5"/>
  <c r="P304" i="5" s="1"/>
  <c r="P85" i="6"/>
  <c r="P84" i="6" s="1"/>
  <c r="P83" i="6" s="1"/>
  <c r="AU59" i="1" s="1"/>
  <c r="P105" i="2"/>
  <c r="BK144" i="2"/>
  <c r="J144" i="2"/>
  <c r="J68" i="2" s="1"/>
  <c r="BK96" i="3"/>
  <c r="J96" i="3"/>
  <c r="J62" i="3"/>
  <c r="BK177" i="4"/>
  <c r="J177" i="4"/>
  <c r="J65" i="4" s="1"/>
  <c r="T140" i="5"/>
  <c r="BK207" i="5"/>
  <c r="J207" i="5" s="1"/>
  <c r="J66" i="5" s="1"/>
  <c r="T92" i="2"/>
  <c r="R92" i="3"/>
  <c r="P125" i="3"/>
  <c r="R92" i="4"/>
  <c r="R91" i="4"/>
  <c r="R116" i="4"/>
  <c r="P212" i="4"/>
  <c r="BK118" i="5"/>
  <c r="J118" i="5"/>
  <c r="J62" i="5" s="1"/>
  <c r="R96" i="2"/>
  <c r="P92" i="3"/>
  <c r="T92" i="4"/>
  <c r="T177" i="4"/>
  <c r="P140" i="5"/>
  <c r="T185" i="5"/>
  <c r="BK269" i="5"/>
  <c r="J269" i="5" s="1"/>
  <c r="J69" i="5" s="1"/>
  <c r="T305" i="5"/>
  <c r="T85" i="6"/>
  <c r="T84" i="6" s="1"/>
  <c r="T83" i="6" s="1"/>
  <c r="R92" i="2"/>
  <c r="R125" i="2"/>
  <c r="BK92" i="3"/>
  <c r="J92" i="3"/>
  <c r="J61" i="3"/>
  <c r="T105" i="3"/>
  <c r="P144" i="3"/>
  <c r="T126" i="4"/>
  <c r="BK140" i="5"/>
  <c r="J140" i="5"/>
  <c r="J63" i="5" s="1"/>
  <c r="R185" i="5"/>
  <c r="T217" i="5"/>
  <c r="BK305" i="5"/>
  <c r="BK304" i="5" s="1"/>
  <c r="J304" i="5" s="1"/>
  <c r="J70" i="5" s="1"/>
  <c r="BK321" i="5"/>
  <c r="J321" i="5" s="1"/>
  <c r="J72" i="5" s="1"/>
  <c r="BK85" i="6"/>
  <c r="J85" i="6"/>
  <c r="J61" i="6" s="1"/>
  <c r="T105" i="2"/>
  <c r="P125" i="2"/>
  <c r="R96" i="3"/>
  <c r="BK125" i="3"/>
  <c r="J125" i="3"/>
  <c r="J65" i="3"/>
  <c r="P126" i="4"/>
  <c r="BK228" i="4"/>
  <c r="J228" i="4"/>
  <c r="J68" i="4" s="1"/>
  <c r="T118" i="5"/>
  <c r="P92" i="2"/>
  <c r="T125" i="2"/>
  <c r="T92" i="3"/>
  <c r="T125" i="3"/>
  <c r="BK116" i="4"/>
  <c r="J116" i="4"/>
  <c r="J62" i="4"/>
  <c r="T116" i="4"/>
  <c r="R212" i="4"/>
  <c r="R211" i="4"/>
  <c r="R140" i="5"/>
  <c r="BK217" i="5"/>
  <c r="J217" i="5" s="1"/>
  <c r="J68" i="5" s="1"/>
  <c r="R269" i="5"/>
  <c r="T321" i="5"/>
  <c r="BK92" i="2"/>
  <c r="J92" i="2"/>
  <c r="J61" i="2"/>
  <c r="R105" i="2"/>
  <c r="P144" i="2"/>
  <c r="T96" i="3"/>
  <c r="BK92" i="4"/>
  <c r="J92" i="4" s="1"/>
  <c r="J61" i="4" s="1"/>
  <c r="P116" i="4"/>
  <c r="BK212" i="4"/>
  <c r="BK211" i="4" s="1"/>
  <c r="J211" i="4" s="1"/>
  <c r="J66" i="4" s="1"/>
  <c r="R96" i="5"/>
  <c r="R162" i="5"/>
  <c r="R217" i="5"/>
  <c r="R305" i="5"/>
  <c r="R304" i="5" s="1"/>
  <c r="R321" i="5"/>
  <c r="R85" i="6"/>
  <c r="R84" i="6"/>
  <c r="R83" i="6" s="1"/>
  <c r="BK136" i="2"/>
  <c r="J136" i="2"/>
  <c r="J66" i="2"/>
  <c r="BK215" i="5"/>
  <c r="J215" i="5"/>
  <c r="J67" i="5"/>
  <c r="BK142" i="3"/>
  <c r="J142" i="3" s="1"/>
  <c r="J67" i="3" s="1"/>
  <c r="BK328" i="5"/>
  <c r="BK327" i="5" s="1"/>
  <c r="J327" i="5" s="1"/>
  <c r="J73" i="5" s="1"/>
  <c r="J328" i="5"/>
  <c r="J74" i="5" s="1"/>
  <c r="BK164" i="3"/>
  <c r="J164" i="3"/>
  <c r="J70" i="3"/>
  <c r="BK116" i="3"/>
  <c r="J116" i="3"/>
  <c r="J64" i="3"/>
  <c r="BK136" i="3"/>
  <c r="J136" i="3" s="1"/>
  <c r="J66" i="3" s="1"/>
  <c r="BK116" i="2"/>
  <c r="J116" i="2"/>
  <c r="J64" i="2" s="1"/>
  <c r="BK142" i="2"/>
  <c r="J142" i="2"/>
  <c r="J67" i="2"/>
  <c r="BK235" i="4"/>
  <c r="J235" i="4"/>
  <c r="J70" i="4"/>
  <c r="BK163" i="2"/>
  <c r="J163" i="2" s="1"/>
  <c r="J70" i="2" s="1"/>
  <c r="BK124" i="4"/>
  <c r="J124" i="4"/>
  <c r="J63" i="4" s="1"/>
  <c r="BK108" i="6"/>
  <c r="J108" i="6"/>
  <c r="J63" i="6"/>
  <c r="F54" i="6"/>
  <c r="J79" i="6"/>
  <c r="BE87" i="6"/>
  <c r="BE91" i="6"/>
  <c r="J305" i="5"/>
  <c r="J71" i="5"/>
  <c r="E73" i="6"/>
  <c r="BE89" i="6"/>
  <c r="BE96" i="6"/>
  <c r="BE102" i="6"/>
  <c r="BE109" i="6"/>
  <c r="BE93" i="6"/>
  <c r="BE99" i="6"/>
  <c r="BE100" i="6"/>
  <c r="F80" i="6"/>
  <c r="J55" i="6"/>
  <c r="BE86" i="6"/>
  <c r="BE88" i="6"/>
  <c r="BE98" i="6"/>
  <c r="BE92" i="6"/>
  <c r="BE97" i="6"/>
  <c r="BE101" i="6"/>
  <c r="J52" i="6"/>
  <c r="BE103" i="6"/>
  <c r="BE104" i="6"/>
  <c r="BE94" i="6"/>
  <c r="BE95" i="6"/>
  <c r="BE90" i="6"/>
  <c r="BE105" i="6"/>
  <c r="J55" i="5"/>
  <c r="F91" i="5"/>
  <c r="BE107" i="5"/>
  <c r="BE120" i="5"/>
  <c r="BE129" i="5"/>
  <c r="BE138" i="5"/>
  <c r="BE152" i="5"/>
  <c r="BE153" i="5"/>
  <c r="BE166" i="5"/>
  <c r="BE178" i="5"/>
  <c r="BE192" i="5"/>
  <c r="BE194" i="5"/>
  <c r="BE226" i="5"/>
  <c r="BE236" i="5"/>
  <c r="BE242" i="5"/>
  <c r="BE245" i="5"/>
  <c r="BE258" i="5"/>
  <c r="BE282" i="5"/>
  <c r="BE308" i="5"/>
  <c r="BE313" i="5"/>
  <c r="BE315" i="5"/>
  <c r="J54" i="5"/>
  <c r="BE99" i="5"/>
  <c r="BE135" i="5"/>
  <c r="BE137" i="5"/>
  <c r="BE139" i="5"/>
  <c r="BE296" i="5"/>
  <c r="BE323" i="5"/>
  <c r="J88" i="5"/>
  <c r="BE105" i="5"/>
  <c r="BE161" i="5"/>
  <c r="BE174" i="5"/>
  <c r="BE188" i="5"/>
  <c r="BE220" i="5"/>
  <c r="BE223" i="5"/>
  <c r="BE231" i="5"/>
  <c r="BE246" i="5"/>
  <c r="BE266" i="5"/>
  <c r="BE291" i="5"/>
  <c r="BE318" i="5"/>
  <c r="BE325" i="5"/>
  <c r="BK234" i="4"/>
  <c r="J234" i="4" s="1"/>
  <c r="J69" i="4" s="1"/>
  <c r="E48" i="5"/>
  <c r="BE100" i="5"/>
  <c r="BE103" i="5"/>
  <c r="BE108" i="5"/>
  <c r="BE109" i="5"/>
  <c r="BE113" i="5"/>
  <c r="BE116" i="5"/>
  <c r="BE117" i="5"/>
  <c r="BE119" i="5"/>
  <c r="BE131" i="5"/>
  <c r="BE141" i="5"/>
  <c r="BE154" i="5"/>
  <c r="BE155" i="5"/>
  <c r="BE160" i="5"/>
  <c r="BE177" i="5"/>
  <c r="BE182" i="5"/>
  <c r="BE186" i="5"/>
  <c r="BE197" i="5"/>
  <c r="BE208" i="5"/>
  <c r="BE218" i="5"/>
  <c r="BE222" i="5"/>
  <c r="BE227" i="5"/>
  <c r="BE233" i="5"/>
  <c r="BE254" i="5"/>
  <c r="BE259" i="5"/>
  <c r="BE263" i="5"/>
  <c r="BE268" i="5"/>
  <c r="BE272" i="5"/>
  <c r="BE274" i="5"/>
  <c r="BE319" i="5"/>
  <c r="BE320" i="5"/>
  <c r="BE322" i="5"/>
  <c r="BE326" i="5"/>
  <c r="BE134" i="5"/>
  <c r="BE151" i="5"/>
  <c r="BE176" i="5"/>
  <c r="BE183" i="5"/>
  <c r="BE232" i="5"/>
  <c r="BE239" i="5"/>
  <c r="BE244" i="5"/>
  <c r="BE255" i="5"/>
  <c r="BE283" i="5"/>
  <c r="BE285" i="5"/>
  <c r="BE289" i="5"/>
  <c r="BE299" i="5"/>
  <c r="BE303" i="5"/>
  <c r="BE324" i="5"/>
  <c r="BE329" i="5"/>
  <c r="F54" i="5"/>
  <c r="BE98" i="5"/>
  <c r="BE124" i="5"/>
  <c r="BE190" i="5"/>
  <c r="BE196" i="5"/>
  <c r="BE206" i="5"/>
  <c r="BE209" i="5"/>
  <c r="BE221" i="5"/>
  <c r="BE224" i="5"/>
  <c r="BE250" i="5"/>
  <c r="BE260" i="5"/>
  <c r="BE277" i="5"/>
  <c r="BE306" i="5"/>
  <c r="BE111" i="5"/>
  <c r="BE115" i="5"/>
  <c r="BE121" i="5"/>
  <c r="BE122" i="5"/>
  <c r="BE130" i="5"/>
  <c r="BE133" i="5"/>
  <c r="BE136" i="5"/>
  <c r="BE142" i="5"/>
  <c r="BE145" i="5"/>
  <c r="BE156" i="5"/>
  <c r="BE164" i="5"/>
  <c r="BE175" i="5"/>
  <c r="BE180" i="5"/>
  <c r="BE199" i="5"/>
  <c r="BE204" i="5"/>
  <c r="BE234" i="5"/>
  <c r="BE238" i="5"/>
  <c r="BE247" i="5"/>
  <c r="BE265" i="5"/>
  <c r="BE270" i="5"/>
  <c r="BE280" i="5"/>
  <c r="J212" i="4"/>
  <c r="J67" i="4"/>
  <c r="BE101" i="5"/>
  <c r="BE104" i="5"/>
  <c r="BE110" i="5"/>
  <c r="BE112" i="5"/>
  <c r="BE127" i="5"/>
  <c r="BE132" i="5"/>
  <c r="BE149" i="5"/>
  <c r="BE169" i="5"/>
  <c r="BE200" i="5"/>
  <c r="BE205" i="5"/>
  <c r="BE211" i="5"/>
  <c r="BE228" i="5"/>
  <c r="BE240" i="5"/>
  <c r="BE251" i="5"/>
  <c r="BE256" i="5"/>
  <c r="BE262" i="5"/>
  <c r="BE267" i="5"/>
  <c r="BE271" i="5"/>
  <c r="BE276" i="5"/>
  <c r="BE278" i="5"/>
  <c r="BE301" i="5"/>
  <c r="BE312" i="5"/>
  <c r="BE317" i="5"/>
  <c r="BE102" i="5"/>
  <c r="BE106" i="5"/>
  <c r="BE126" i="5"/>
  <c r="BE144" i="5"/>
  <c r="BE147" i="5"/>
  <c r="BE159" i="5"/>
  <c r="BE165" i="5"/>
  <c r="BE173" i="5"/>
  <c r="BE179" i="5"/>
  <c r="BE202" i="5"/>
  <c r="BE212" i="5"/>
  <c r="BE225" i="5"/>
  <c r="BE229" i="5"/>
  <c r="BE243" i="5"/>
  <c r="BE248" i="5"/>
  <c r="BE264" i="5"/>
  <c r="BE297" i="5"/>
  <c r="BE300" i="5"/>
  <c r="BE302" i="5"/>
  <c r="BE310" i="5"/>
  <c r="BE314" i="5"/>
  <c r="BE316" i="5"/>
  <c r="BE97" i="5"/>
  <c r="BE114" i="5"/>
  <c r="BE125" i="5"/>
  <c r="BE150" i="5"/>
  <c r="BE167" i="5"/>
  <c r="BE170" i="5"/>
  <c r="BE191" i="5"/>
  <c r="BE203" i="5"/>
  <c r="BE216" i="5"/>
  <c r="BE257" i="5"/>
  <c r="BE261" i="5"/>
  <c r="BE273" i="5"/>
  <c r="BE287" i="5"/>
  <c r="BE293" i="5"/>
  <c r="BE309" i="5"/>
  <c r="BE123" i="5"/>
  <c r="BE128" i="5"/>
  <c r="BE143" i="5"/>
  <c r="BE146" i="5"/>
  <c r="BE157" i="5"/>
  <c r="BE158" i="5"/>
  <c r="BE168" i="5"/>
  <c r="BE172" i="5"/>
  <c r="BE184" i="5"/>
  <c r="BE189" i="5"/>
  <c r="BE195" i="5"/>
  <c r="BE213" i="5"/>
  <c r="BE214" i="5"/>
  <c r="BE241" i="5"/>
  <c r="BE249" i="5"/>
  <c r="BE253" i="5"/>
  <c r="BE279" i="5"/>
  <c r="BE281" i="5"/>
  <c r="BE286" i="5"/>
  <c r="BE288" i="5"/>
  <c r="BE290" i="5"/>
  <c r="BE294" i="5"/>
  <c r="BE307" i="5"/>
  <c r="BE148" i="5"/>
  <c r="BE163" i="5"/>
  <c r="BE171" i="5"/>
  <c r="BE181" i="5"/>
  <c r="BE187" i="5"/>
  <c r="BE193" i="5"/>
  <c r="BE198" i="5"/>
  <c r="BE201" i="5"/>
  <c r="BE210" i="5"/>
  <c r="BE219" i="5"/>
  <c r="BE230" i="5"/>
  <c r="BE235" i="5"/>
  <c r="BE237" i="5"/>
  <c r="BE252" i="5"/>
  <c r="BE275" i="5"/>
  <c r="BE284" i="5"/>
  <c r="BE292" i="5"/>
  <c r="BE295" i="5"/>
  <c r="BE298" i="5"/>
  <c r="BE311" i="5"/>
  <c r="BK163" i="3"/>
  <c r="J163" i="3"/>
  <c r="J69" i="3"/>
  <c r="F55" i="4"/>
  <c r="BE115" i="4"/>
  <c r="BE119" i="4"/>
  <c r="BE141" i="4"/>
  <c r="BE155" i="4"/>
  <c r="BE161" i="4"/>
  <c r="BK91" i="3"/>
  <c r="J91" i="3" s="1"/>
  <c r="J60" i="3" s="1"/>
  <c r="J87" i="4"/>
  <c r="BE96" i="4"/>
  <c r="BE117" i="4"/>
  <c r="BE139" i="4"/>
  <c r="BE145" i="4"/>
  <c r="BE154" i="4"/>
  <c r="BE167" i="4"/>
  <c r="BE175" i="4"/>
  <c r="BE182" i="4"/>
  <c r="BE189" i="4"/>
  <c r="BE190" i="4"/>
  <c r="BE202" i="4"/>
  <c r="BE207" i="4"/>
  <c r="BE217" i="4"/>
  <c r="BE224" i="4"/>
  <c r="E80" i="4"/>
  <c r="BE106" i="4"/>
  <c r="BE125" i="4"/>
  <c r="BE128" i="4"/>
  <c r="BE151" i="4"/>
  <c r="BE178" i="4"/>
  <c r="BE215" i="4"/>
  <c r="BE225" i="4"/>
  <c r="J54" i="4"/>
  <c r="BE100" i="4"/>
  <c r="BE108" i="4"/>
  <c r="BE112" i="4"/>
  <c r="BE113" i="4"/>
  <c r="BE148" i="4"/>
  <c r="BE156" i="4"/>
  <c r="BE166" i="4"/>
  <c r="BE168" i="4"/>
  <c r="BE191" i="4"/>
  <c r="BE196" i="4"/>
  <c r="BE197" i="4"/>
  <c r="BE200" i="4"/>
  <c r="BE221" i="4"/>
  <c r="BE232" i="4"/>
  <c r="BE179" i="4"/>
  <c r="BE185" i="4"/>
  <c r="BE203" i="4"/>
  <c r="BE206" i="4"/>
  <c r="BE213" i="4"/>
  <c r="BE220" i="4"/>
  <c r="BE223" i="4"/>
  <c r="BE233" i="4"/>
  <c r="BE236" i="4"/>
  <c r="J84" i="4"/>
  <c r="BE129" i="4"/>
  <c r="BE131" i="4"/>
  <c r="BE134" i="4"/>
  <c r="BE137" i="4"/>
  <c r="BE150" i="4"/>
  <c r="BE169" i="4"/>
  <c r="BE176" i="4"/>
  <c r="BE181" i="4"/>
  <c r="BE188" i="4"/>
  <c r="BE192" i="4"/>
  <c r="BE222" i="4"/>
  <c r="BE93" i="4"/>
  <c r="BE99" i="4"/>
  <c r="BE102" i="4"/>
  <c r="BE107" i="4"/>
  <c r="BE111" i="4"/>
  <c r="BE118" i="4"/>
  <c r="BE120" i="4"/>
  <c r="BE127" i="4"/>
  <c r="BE160" i="4"/>
  <c r="BE171" i="4"/>
  <c r="BE173" i="4"/>
  <c r="BE187" i="4"/>
  <c r="BE219" i="4"/>
  <c r="BE231" i="4"/>
  <c r="BE95" i="4"/>
  <c r="BE98" i="4"/>
  <c r="BE101" i="4"/>
  <c r="BE103" i="4"/>
  <c r="BE109" i="4"/>
  <c r="BE122" i="4"/>
  <c r="BE138" i="4"/>
  <c r="BE144" i="4"/>
  <c r="BE157" i="4"/>
  <c r="BE159" i="4"/>
  <c r="BE183" i="4"/>
  <c r="BE186" i="4"/>
  <c r="BE121" i="4"/>
  <c r="BE135" i="4"/>
  <c r="BE152" i="4"/>
  <c r="BE158" i="4"/>
  <c r="BE163" i="4"/>
  <c r="BE174" i="4"/>
  <c r="BE194" i="4"/>
  <c r="BE208" i="4"/>
  <c r="BE210" i="4"/>
  <c r="BE132" i="4"/>
  <c r="BE136" i="4"/>
  <c r="BE143" i="4"/>
  <c r="BE147" i="4"/>
  <c r="BE153" i="4"/>
  <c r="BE162" i="4"/>
  <c r="BE165" i="4"/>
  <c r="BE170" i="4"/>
  <c r="BE184" i="4"/>
  <c r="BE195" i="4"/>
  <c r="BE198" i="4"/>
  <c r="BE218" i="4"/>
  <c r="BE229" i="4"/>
  <c r="F86" i="4"/>
  <c r="BE94" i="4"/>
  <c r="BE97" i="4"/>
  <c r="BE105" i="4"/>
  <c r="BE110" i="4"/>
  <c r="BE130" i="4"/>
  <c r="BE133" i="4"/>
  <c r="BE140" i="4"/>
  <c r="BE142" i="4"/>
  <c r="BE146" i="4"/>
  <c r="BE149" i="4"/>
  <c r="BE164" i="4"/>
  <c r="BE193" i="4"/>
  <c r="BE199" i="4"/>
  <c r="BE205" i="4"/>
  <c r="BE214" i="4"/>
  <c r="BE104" i="4"/>
  <c r="BE114" i="4"/>
  <c r="BE123" i="4"/>
  <c r="BE172" i="4"/>
  <c r="BE180" i="4"/>
  <c r="BE201" i="4"/>
  <c r="BE204" i="4"/>
  <c r="BE209" i="4"/>
  <c r="BE216" i="4"/>
  <c r="BE226" i="4"/>
  <c r="BE227" i="4"/>
  <c r="BE230" i="4"/>
  <c r="BK162" i="2"/>
  <c r="J162" i="2"/>
  <c r="J69" i="2" s="1"/>
  <c r="F54" i="3"/>
  <c r="BE103" i="3"/>
  <c r="E48" i="3"/>
  <c r="J87" i="3"/>
  <c r="BE99" i="3"/>
  <c r="BE114" i="3"/>
  <c r="BE152" i="3"/>
  <c r="J84" i="3"/>
  <c r="BE93" i="3"/>
  <c r="BE126" i="3"/>
  <c r="J54" i="3"/>
  <c r="BE128" i="3"/>
  <c r="BE154" i="3"/>
  <c r="F55" i="3"/>
  <c r="BE117" i="3"/>
  <c r="BE137" i="3"/>
  <c r="BE143" i="3"/>
  <c r="BE145" i="3"/>
  <c r="BE165" i="3"/>
  <c r="BE112" i="3"/>
  <c r="BE147" i="3"/>
  <c r="BE159" i="3"/>
  <c r="BE97" i="3"/>
  <c r="BE106" i="3"/>
  <c r="J96" i="2"/>
  <c r="J62" i="2"/>
  <c r="BE108" i="3"/>
  <c r="BE151" i="3"/>
  <c r="BE156" i="3"/>
  <c r="BE95" i="3"/>
  <c r="BE110" i="3"/>
  <c r="BE101" i="3"/>
  <c r="BE149" i="3"/>
  <c r="BE161" i="3"/>
  <c r="BE149" i="2"/>
  <c r="E48" i="2"/>
  <c r="J52" i="2"/>
  <c r="F54" i="2"/>
  <c r="J54" i="2"/>
  <c r="F55" i="2"/>
  <c r="J55" i="2"/>
  <c r="BE93" i="2"/>
  <c r="BE95" i="2"/>
  <c r="BE97" i="2"/>
  <c r="BE99" i="2"/>
  <c r="BE101" i="2"/>
  <c r="BE103" i="2"/>
  <c r="BE106" i="2"/>
  <c r="BE108" i="2"/>
  <c r="BE110" i="2"/>
  <c r="BE112" i="2"/>
  <c r="BE114" i="2"/>
  <c r="BE117" i="2"/>
  <c r="BE126" i="2"/>
  <c r="BE128" i="2"/>
  <c r="BE137" i="2"/>
  <c r="BE143" i="2"/>
  <c r="BE145" i="2"/>
  <c r="BE147" i="2"/>
  <c r="BE151" i="2"/>
  <c r="BE153" i="2"/>
  <c r="BE155" i="2"/>
  <c r="BE158" i="2"/>
  <c r="BE160" i="2"/>
  <c r="BC55" i="1"/>
  <c r="BE150" i="2"/>
  <c r="BE164" i="2"/>
  <c r="BD55" i="1"/>
  <c r="BB55" i="1"/>
  <c r="BA55" i="1"/>
  <c r="AW55" i="1"/>
  <c r="J34" i="4"/>
  <c r="AW57" i="1" s="1"/>
  <c r="F37" i="3"/>
  <c r="BD56" i="1"/>
  <c r="F35" i="6"/>
  <c r="BB59" i="1" s="1"/>
  <c r="F35" i="5"/>
  <c r="BB58" i="1" s="1"/>
  <c r="F34" i="5"/>
  <c r="BA58" i="1"/>
  <c r="F36" i="3"/>
  <c r="BC56" i="1"/>
  <c r="J34" i="3"/>
  <c r="AW56" i="1" s="1"/>
  <c r="J34" i="5"/>
  <c r="AW58" i="1" s="1"/>
  <c r="F36" i="6"/>
  <c r="BC59" i="1" s="1"/>
  <c r="F37" i="4"/>
  <c r="BD57" i="1" s="1"/>
  <c r="J34" i="6"/>
  <c r="AW59" i="1"/>
  <c r="F35" i="4"/>
  <c r="BB57" i="1"/>
  <c r="F34" i="6"/>
  <c r="BA59" i="1" s="1"/>
  <c r="F37" i="6"/>
  <c r="BD59" i="1" s="1"/>
  <c r="F34" i="3"/>
  <c r="BA56" i="1" s="1"/>
  <c r="F35" i="3"/>
  <c r="BB56" i="1" s="1"/>
  <c r="F37" i="5"/>
  <c r="BD58" i="1"/>
  <c r="F34" i="4"/>
  <c r="BA57" i="1"/>
  <c r="F36" i="5"/>
  <c r="BC58" i="1" s="1"/>
  <c r="F36" i="4"/>
  <c r="BC57" i="1" s="1"/>
  <c r="P211" i="4" l="1"/>
  <c r="R91" i="2"/>
  <c r="R90" i="2" s="1"/>
  <c r="P91" i="3"/>
  <c r="P90" i="3" s="1"/>
  <c r="AU56" i="1" s="1"/>
  <c r="R91" i="3"/>
  <c r="R90" i="3"/>
  <c r="BK91" i="4"/>
  <c r="J91" i="4"/>
  <c r="J60" i="4"/>
  <c r="P91" i="2"/>
  <c r="P90" i="2" s="1"/>
  <c r="AU55" i="1" s="1"/>
  <c r="T95" i="5"/>
  <c r="BK95" i="5"/>
  <c r="J95" i="5" s="1"/>
  <c r="J60" i="5" s="1"/>
  <c r="T91" i="3"/>
  <c r="T90" i="3"/>
  <c r="T304" i="5"/>
  <c r="T91" i="2"/>
  <c r="T90" i="2"/>
  <c r="P91" i="4"/>
  <c r="P90" i="4" s="1"/>
  <c r="AU57" i="1" s="1"/>
  <c r="T91" i="4"/>
  <c r="P95" i="5"/>
  <c r="P94" i="5" s="1"/>
  <c r="AU58" i="1" s="1"/>
  <c r="R95" i="5"/>
  <c r="R94" i="5" s="1"/>
  <c r="R90" i="4"/>
  <c r="T211" i="4"/>
  <c r="BK91" i="2"/>
  <c r="J91" i="2"/>
  <c r="J60" i="2" s="1"/>
  <c r="BK84" i="6"/>
  <c r="J84" i="6" s="1"/>
  <c r="J60" i="6" s="1"/>
  <c r="BK107" i="6"/>
  <c r="J107" i="6"/>
  <c r="J62" i="6"/>
  <c r="BK94" i="5"/>
  <c r="J94" i="5"/>
  <c r="J59" i="5"/>
  <c r="BK90" i="4"/>
  <c r="J90" i="4"/>
  <c r="J30" i="4" s="1"/>
  <c r="AG57" i="1" s="1"/>
  <c r="BK90" i="3"/>
  <c r="J90" i="3"/>
  <c r="J59" i="3" s="1"/>
  <c r="J33" i="4"/>
  <c r="AV57" i="1" s="1"/>
  <c r="AT57" i="1" s="1"/>
  <c r="F33" i="2"/>
  <c r="AZ55" i="1" s="1"/>
  <c r="J33" i="2"/>
  <c r="AV55" i="1"/>
  <c r="AT55" i="1"/>
  <c r="BC54" i="1"/>
  <c r="W32" i="1" s="1"/>
  <c r="F33" i="3"/>
  <c r="AZ56" i="1" s="1"/>
  <c r="J33" i="3"/>
  <c r="AV56" i="1" s="1"/>
  <c r="AT56" i="1" s="1"/>
  <c r="BB54" i="1"/>
  <c r="W31" i="1" s="1"/>
  <c r="F33" i="5"/>
  <c r="AZ58" i="1" s="1"/>
  <c r="BA54" i="1"/>
  <c r="W30" i="1"/>
  <c r="F33" i="4"/>
  <c r="AZ57" i="1"/>
  <c r="BD54" i="1"/>
  <c r="W33" i="1"/>
  <c r="J33" i="5"/>
  <c r="AV58" i="1" s="1"/>
  <c r="AT58" i="1" s="1"/>
  <c r="F33" i="6"/>
  <c r="AZ59" i="1" s="1"/>
  <c r="J33" i="6"/>
  <c r="AV59" i="1" s="1"/>
  <c r="AT59" i="1" s="1"/>
  <c r="T90" i="4" l="1"/>
  <c r="T94" i="5"/>
  <c r="BK90" i="2"/>
  <c r="J90" i="2" s="1"/>
  <c r="J59" i="2" s="1"/>
  <c r="BK83" i="6"/>
  <c r="J83" i="6"/>
  <c r="J59" i="6"/>
  <c r="AN57" i="1"/>
  <c r="J59" i="4"/>
  <c r="J39" i="4"/>
  <c r="AY54" i="1"/>
  <c r="AW54" i="1"/>
  <c r="AK30" i="1"/>
  <c r="J30" i="3"/>
  <c r="AG56" i="1"/>
  <c r="AZ54" i="1"/>
  <c r="W29" i="1" s="1"/>
  <c r="AU54" i="1"/>
  <c r="AX54" i="1"/>
  <c r="J30" i="5"/>
  <c r="AG58" i="1"/>
  <c r="AN58" i="1"/>
  <c r="J39" i="5" l="1"/>
  <c r="J39" i="3"/>
  <c r="AN56" i="1"/>
  <c r="J30" i="2"/>
  <c r="AG55" i="1"/>
  <c r="AN55" i="1"/>
  <c r="J30" i="6"/>
  <c r="AG59" i="1"/>
  <c r="AV54" i="1"/>
  <c r="AK29" i="1"/>
  <c r="J39" i="2" l="1"/>
  <c r="J39" i="6"/>
  <c r="AN59" i="1"/>
  <c r="AG54" i="1"/>
  <c r="AK26" i="1"/>
  <c r="AT54" i="1"/>
  <c r="AN54" i="1" s="1"/>
  <c r="AK35" i="1" l="1"/>
</calcChain>
</file>

<file path=xl/sharedStrings.xml><?xml version="1.0" encoding="utf-8"?>
<sst xmlns="http://schemas.openxmlformats.org/spreadsheetml/2006/main" count="7973" uniqueCount="1338">
  <si>
    <t>Export Komplet</t>
  </si>
  <si>
    <t>VZ</t>
  </si>
  <si>
    <t>2.0</t>
  </si>
  <si>
    <t>ZAMOK</t>
  </si>
  <si>
    <t>False</t>
  </si>
  <si>
    <t>{07ef8d9d-8023-412e-8e52-4604e7faba02}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</si>
  <si>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</si>
  <si>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</si>
  <si>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</si>
  <si>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</si>
  <si>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</si>
  <si>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</si>
  <si>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</si>
  <si>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</si>
  <si>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0029-2022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</si>
  <si>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</si>
  <si>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</si>
  <si>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ELEKTROROZVODŮ 2022-2023</t>
  </si>
  <si>
    <t>KSO:</t>
  </si>
  <si>
    <t/>
  </si>
  <si>
    <t>CC-CZ:</t>
  </si>
  <si>
    <t>Místo:</t>
  </si>
  <si>
    <t>Hradební 218, Broumov</t>
  </si>
  <si>
    <t>Datum:</t>
  </si>
  <si>
    <t>28. 3. 2022</t>
  </si>
  <si>
    <t>Zadavatel:</t>
  </si>
  <si>
    <t>IČ:</t>
  </si>
  <si>
    <t>48623679</t>
  </si>
  <si>
    <t>Gymnázium Broumov</t>
  </si>
  <si>
    <t>DIČ:</t>
  </si>
  <si>
    <t>Uchazeč:</t>
  </si>
  <si>
    <t>Vyplň údaj</t>
  </si>
  <si>
    <t>Projektant:</t>
  </si>
  <si>
    <t>Elektro projekce Vlach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</si>
  <si>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</si>
  <si>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</si>
  <si>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</si>
  <si>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</si>
  <si>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</si>
  <si>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</si>
  <si>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</si>
  <si>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</si>
  <si>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</si>
  <si>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</si>
  <si>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</si>
  <si>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</si>
  <si>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</si>
  <si>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</si>
  <si>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</si>
  <si>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</si>
  <si>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</si>
  <si>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</si>
  <si>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</si>
  <si>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</si>
  <si>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</si>
  <si>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</si>
  <si>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</si>
  <si>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</si>
  <si>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</si>
  <si>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</si>
  <si>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</si>
  <si>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</si>
  <si>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</si>
  <si>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</si>
  <si>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</si>
  <si>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</si>
  <si>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</si>
  <si>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</si>
  <si>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</si>
  <si>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</si>
  <si>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</si>
  <si>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</si>
  <si>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</si>
  <si>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</si>
  <si>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</si>
  <si>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</si>
  <si>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</si>
  <si>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</si>
  <si>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</si>
  <si>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1.NP</t>
  </si>
  <si>
    <t>STA</t>
  </si>
  <si>
    <t>1</t>
  </si>
  <si>
    <t>{c28304d6-66e4-4d86-b36c-99e2a4a7c68a}</t>
  </si>
  <si>
    <t>2</t>
  </si>
  <si>
    <t>002</t>
  </si>
  <si>
    <t>stavební 1.PP</t>
  </si>
  <si>
    <t>{4facd7bd-d547-43e3-a5d5-1b0207d7370e}</t>
  </si>
  <si>
    <t>003</t>
  </si>
  <si>
    <t>Elektroinstalace 1.NP</t>
  </si>
  <si>
    <t>{ae52ad71-71cb-44c8-a765-df81aaf7ea5e}</t>
  </si>
  <si>
    <t>004</t>
  </si>
  <si>
    <t>Elektroinstalace 1.PP</t>
  </si>
  <si>
    <t>{4de2ea8a-598d-4c75-992e-bae6004d8337}</t>
  </si>
  <si>
    <t>005</t>
  </si>
  <si>
    <t>Položky SLP</t>
  </si>
  <si>
    <t>{350c9e71-0ce0-4b14-87df-30b1464d6cea}</t>
  </si>
  <si>
    <t>KRYCÍ LIST SOUPISU PRACÍ</t>
  </si>
  <si>
    <t>Objekt:</t>
  </si>
  <si>
    <t>001 - stavební 1.NP</t>
  </si>
  <si>
    <t>REKAPITULACE ČLENĚNÍ SOUPISU PRACÍ</t>
  </si>
  <si>
    <t>Kód dílu - Popis</t>
  </si>
  <si>
    <t>Cena celkem [CZK]</t>
  </si>
  <si>
    <t>-1</t>
  </si>
  <si>
    <t>D1 - 1.NP</t>
  </si>
  <si>
    <t xml:space="preserve">    34 - Stěny a příčky</t>
  </si>
  <si>
    <t xml:space="preserve">    41 - Stropy a stropní konstrukce (pro pozemní stavby)</t>
  </si>
  <si>
    <t xml:space="preserve">    61 - Úprava povrchů vnitřní</t>
  </si>
  <si>
    <t xml:space="preserve">    783 - Nátěry</t>
  </si>
  <si>
    <t xml:space="preserve">    784 - Malby</t>
  </si>
  <si>
    <t xml:space="preserve">    94 - Lešení a stavební výtahy</t>
  </si>
  <si>
    <t xml:space="preserve">    95 - Různé dokončovací konstrukce a práce na pozemních stavbách</t>
  </si>
  <si>
    <t xml:space="preserve">    97 - Prorážení otvorů a ostatní bourací práce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</si>
  <si>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</si>
  <si>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</si>
  <si>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</si>
  <si>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</si>
  <si>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</si>
  <si>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</si>
  <si>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</si>
  <si>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</si>
  <si>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</si>
  <si>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</si>
  <si>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</si>
  <si>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</si>
  <si>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</si>
  <si>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</si>
  <si>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</si>
  <si>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</si>
  <si>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1.NP</t>
  </si>
  <si>
    <t>ROZPOCET</t>
  </si>
  <si>
    <t>34</t>
  </si>
  <si>
    <t>Stěny a příčky</t>
  </si>
  <si>
    <t>K</t>
  </si>
  <si>
    <t>763172351</t>
  </si>
  <si>
    <t>Montáž dvířek pro konstrukce ze sádrokartonových desek revizních jednoplášťových pro podhledy velikost (šxv) 200 x 200 mm</t>
  </si>
  <si>
    <t>kus</t>
  </si>
  <si>
    <t>4</t>
  </si>
  <si>
    <t>-806190896</t>
  </si>
  <si>
    <t>Online PSC</t>
  </si>
  <si>
    <t>https://podminky.urs.cz/item/CS_URS_2022_01/763172351</t>
  </si>
  <si>
    <t>M</t>
  </si>
  <si>
    <t>1211991294</t>
  </si>
  <si>
    <t>Dvířka revizní M&amp;D 200×200 mm bílá</t>
  </si>
  <si>
    <t>8</t>
  </si>
  <si>
    <t>-434587869</t>
  </si>
  <si>
    <t>41</t>
  </si>
  <si>
    <t>Stropy a stropní konstrukce (pro pozemní stavby)</t>
  </si>
  <si>
    <t>3</t>
  </si>
  <si>
    <t>763131411</t>
  </si>
  <si>
    <t>Podhled ze sádrokartonových desek dvouvrstvá zavěšená spodní konstrukce z ocelových profilů CD, UD jednoduše opláštěná deskou standardní A, tl. 12,5 mm, bez izolace</t>
  </si>
  <si>
    <t>m2</t>
  </si>
  <si>
    <t>-2047326951</t>
  </si>
  <si>
    <t>https://podminky.urs.cz/item/CS_URS_2022_01/763131411</t>
  </si>
  <si>
    <t>763131721</t>
  </si>
  <si>
    <t>Podhled ze sádrokartonových desek ostatní práce a konstrukce na podhledech ze sádrokartonových desek skokové změny výšky podhledu do 0,5 m</t>
  </si>
  <si>
    <t>m</t>
  </si>
  <si>
    <t>-20321153</t>
  </si>
  <si>
    <t>https://podminky.urs.cz/item/CS_URS_2022_01/763131721</t>
  </si>
  <si>
    <t>5</t>
  </si>
  <si>
    <t>763131761</t>
  </si>
  <si>
    <t>Podhled ze sádrokartonových desek Příplatek k cenám za plochu do 3 m2 jednotlivě</t>
  </si>
  <si>
    <t>-1574590108</t>
  </si>
  <si>
    <t>https://podminky.urs.cz/item/CS_URS_2022_01/763131761</t>
  </si>
  <si>
    <t>6</t>
  </si>
  <si>
    <t>998763403</t>
  </si>
  <si>
    <t>Přesun hmot pro konstrukce montované z desek stanovený procentní sazbou (%) z ceny vodorovná dopravní vzdálenost do 50 m v objektech výšky přes 12 do 24 m</t>
  </si>
  <si>
    <t>%</t>
  </si>
  <si>
    <t>-1199818997</t>
  </si>
  <si>
    <t>https://podminky.urs.cz/item/CS_URS_2022_01/998763403</t>
  </si>
  <si>
    <t>61</t>
  </si>
  <si>
    <t>Úprava povrchů vnitřní</t>
  </si>
  <si>
    <t>7</t>
  </si>
  <si>
    <t>611325121</t>
  </si>
  <si>
    <t>Vápenocementová omítka rýh štuková ve stropech, šířky rýhy do 150 mm</t>
  </si>
  <si>
    <t>134300104</t>
  </si>
  <si>
    <t>https://podminky.urs.cz/item/CS_URS_2022_01/611325121</t>
  </si>
  <si>
    <t>612325121</t>
  </si>
  <si>
    <t>Vápenocementová omítka rýh štuková ve stěnách, šířky rýhy do 150 mm</t>
  </si>
  <si>
    <t>336622228</t>
  </si>
  <si>
    <t>https://podminky.urs.cz/item/CS_URS_2022_01/612325121</t>
  </si>
  <si>
    <t>9</t>
  </si>
  <si>
    <t>612325221</t>
  </si>
  <si>
    <t>Vápenocementová omítka jednotlivých malých ploch štuková na stěnách, plochy jednotlivě do 0,09 m2</t>
  </si>
  <si>
    <t>-836987589</t>
  </si>
  <si>
    <t>https://podminky.urs.cz/item/CS_URS_2022_01/612325221</t>
  </si>
  <si>
    <t>10</t>
  </si>
  <si>
    <t>612325222</t>
  </si>
  <si>
    <t>Vápenocementová omítka jednotlivých malých ploch štuková na stěnách, plochy jednotlivě přes 0,09 do 0,25 m2</t>
  </si>
  <si>
    <t>-1532572010</t>
  </si>
  <si>
    <t>https://podminky.urs.cz/item/CS_URS_2022_01/612325222</t>
  </si>
  <si>
    <t>11</t>
  </si>
  <si>
    <t>612325223</t>
  </si>
  <si>
    <t>Vápenocementová omítka jednotlivých malých ploch štuková na stěnách, plochy jednotlivě přes 0,25 do 1 m2</t>
  </si>
  <si>
    <t>-388124434</t>
  </si>
  <si>
    <t>https://podminky.urs.cz/item/CS_URS_2022_01/612325223</t>
  </si>
  <si>
    <t>783</t>
  </si>
  <si>
    <t>Nátěry</t>
  </si>
  <si>
    <t>12</t>
  </si>
  <si>
    <t>784121003</t>
  </si>
  <si>
    <t>Oškrabání malby v místnostech výšky přes 3,80 do 5,00 m</t>
  </si>
  <si>
    <t>16</t>
  </si>
  <si>
    <t>1970592736</t>
  </si>
  <si>
    <t>https://podminky.urs.cz/item/CS_URS_2022_01/784121003</t>
  </si>
  <si>
    <t>VV</t>
  </si>
  <si>
    <t>3712</t>
  </si>
  <si>
    <t>stěny</t>
  </si>
  <si>
    <t>1365</t>
  </si>
  <si>
    <t>stropy</t>
  </si>
  <si>
    <t>Součet - předpoklad oškrábání 10%</t>
  </si>
  <si>
    <t>5077*0,1 'Přepočtené koeficientem množství</t>
  </si>
  <si>
    <t>784</t>
  </si>
  <si>
    <t>Malby</t>
  </si>
  <si>
    <t>13</t>
  </si>
  <si>
    <t>784211113</t>
  </si>
  <si>
    <t>Malby z malířských směsí oděruvzdorných za mokra dvojnásobné, bílé za mokra oděruvzdorné velmi dobře v místnostech výšky přes 3,80 do 5,00 m</t>
  </si>
  <si>
    <t>-1946691485</t>
  </si>
  <si>
    <t>https://podminky.urs.cz/item/CS_URS_2022_01/784211113</t>
  </si>
  <si>
    <t>14</t>
  </si>
  <si>
    <t>784121013</t>
  </si>
  <si>
    <t>Rozmývání podkladu po oškrabání malby v místnostech výšky přes 3,80 do 5,00 m</t>
  </si>
  <si>
    <t>366335734</t>
  </si>
  <si>
    <t>https://podminky.urs.cz/item/CS_URS_2022_01/784121013</t>
  </si>
  <si>
    <t>94</t>
  </si>
  <si>
    <t>Lešení a stavební výtahy</t>
  </si>
  <si>
    <t>949101112</t>
  </si>
  <si>
    <t>Lešení pomocné pracovní pro objekty pozemních staveb pro zatížení do 150 kg/m2, o výšce lešeňové podlahy přes 1,9 do 3,5 m</t>
  </si>
  <si>
    <t>745833433</t>
  </si>
  <si>
    <t>https://podminky.urs.cz/item/CS_URS_2022_01/949101112</t>
  </si>
  <si>
    <t>1365/2</t>
  </si>
  <si>
    <t>předpoklad 50% plochy místností</t>
  </si>
  <si>
    <t>Součet</t>
  </si>
  <si>
    <t>95</t>
  </si>
  <si>
    <t>Různé dokončovací konstrukce a práce na pozemních stavbách</t>
  </si>
  <si>
    <t>952901114x</t>
  </si>
  <si>
    <t xml:space="preserve">Vyčištění budov o výšce podlaží nad 4 m - požadován pouze základní úklid </t>
  </si>
  <si>
    <t>36</t>
  </si>
  <si>
    <t>97</t>
  </si>
  <si>
    <t>Prorážení otvorů a ostatní bourací práce</t>
  </si>
  <si>
    <t>17</t>
  </si>
  <si>
    <t>973031616</t>
  </si>
  <si>
    <t>Vysekání výklenků nebo kapes ve zdivu z cihel na maltu vápennou nebo vápenocementovou kapes pro špalíky a krabice, velikosti do 100x100x50 mm</t>
  </si>
  <si>
    <t>38</t>
  </si>
  <si>
    <t>https://podminky.urs.cz/item/CS_URS_2022_01/973031616</t>
  </si>
  <si>
    <t>18</t>
  </si>
  <si>
    <t>973031619</t>
  </si>
  <si>
    <t>Vysekání výklenků nebo kapes ve zdivu z cihel na maltu vápennou nebo vápenocementovou kapes pro špalíky a krabice, velikosti do 150x150x100 mm</t>
  </si>
  <si>
    <t>40</t>
  </si>
  <si>
    <t>https://podminky.urs.cz/item/CS_URS_2022_01/973031619</t>
  </si>
  <si>
    <t>19</t>
  </si>
  <si>
    <t>973031344</t>
  </si>
  <si>
    <t>Vysekání kapes zeď cih. MVC pl. 0,25 m2, hl. 15 cm</t>
  </si>
  <si>
    <t>42</t>
  </si>
  <si>
    <t>20</t>
  </si>
  <si>
    <t>974082112</t>
  </si>
  <si>
    <t>Vysekání rýh pro vodiče omítka stěn MVC šířka 3 cm</t>
  </si>
  <si>
    <t>44</t>
  </si>
  <si>
    <t>997013153</t>
  </si>
  <si>
    <t>Vnitrostaveništní doprava suti a vybouraných hmot vodorovně do 50 m svisle s omezením mechanizace pro budovy a haly výšky přes 9 do 12 m</t>
  </si>
  <si>
    <t>t</t>
  </si>
  <si>
    <t>-1217467819</t>
  </si>
  <si>
    <t>https://podminky.urs.cz/item/CS_URS_2022_01/997013153</t>
  </si>
  <si>
    <t>22</t>
  </si>
  <si>
    <t>997013501</t>
  </si>
  <si>
    <t>Odvoz suti a vybouraných hmot na skládku nebo meziskládku se složením, na vzdálenost do 1 km</t>
  </si>
  <si>
    <t>1738928303</t>
  </si>
  <si>
    <t>https://podminky.urs.cz/item/CS_URS_2022_01/997013501</t>
  </si>
  <si>
    <t>23</t>
  </si>
  <si>
    <t>997013509</t>
  </si>
  <si>
    <t>Odvoz suti a vybouraných hmot na skládku nebo meziskládku se složením, na vzdálenost Příplatek k ceně za každý další i započatý 1 km přes 1 km</t>
  </si>
  <si>
    <t>-2454987</t>
  </si>
  <si>
    <t>https://podminky.urs.cz/item/CS_URS_2022_01/997013509</t>
  </si>
  <si>
    <t>2,919*25 'Přepočtené koeficientem množství</t>
  </si>
  <si>
    <t>24</t>
  </si>
  <si>
    <t>997013871</t>
  </si>
  <si>
    <t>Poplatek za uložení stavebního odpadu na recyklační skládce (skládkovné) směsného stavebního a demoličního zatříděného do Katalogu odpadů pod kódem 17 09 04</t>
  </si>
  <si>
    <t>-2048039004</t>
  </si>
  <si>
    <t>https://podminky.urs.cz/item/CS_URS_2022_01/997013871</t>
  </si>
  <si>
    <t>25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</si>
  <si>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</si>
  <si>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</si>
  <si>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-1185627755</t>
  </si>
  <si>
    <t>https://podminky.urs.cz/item/CS_URS_2022_01/998011002</t>
  </si>
  <si>
    <t>VRN</t>
  </si>
  <si>
    <t>Vedlejší rozpočtové náklady</t>
  </si>
  <si>
    <t>VRN3</t>
  </si>
  <si>
    <t>Zařízení staveniště</t>
  </si>
  <si>
    <t>26</t>
  </si>
  <si>
    <t>030001000</t>
  </si>
  <si>
    <t>Zařízení staveniště, mimostaveništní doprava apod.</t>
  </si>
  <si>
    <t>soub</t>
  </si>
  <si>
    <t>1024</t>
  </si>
  <si>
    <t>147381499</t>
  </si>
  <si>
    <t>https://podminky.urs.cz/item/CS_URS_2022_01/030001000</t>
  </si>
  <si>
    <t>002 - stavební 1.PP</t>
  </si>
  <si>
    <t>D1 - 1.PP</t>
  </si>
  <si>
    <t>1.PP</t>
  </si>
  <si>
    <t>1138012927</t>
  </si>
  <si>
    <t>-1163048374</t>
  </si>
  <si>
    <t>-1451368596</t>
  </si>
  <si>
    <t>116669160</t>
  </si>
  <si>
    <t>345546684</t>
  </si>
  <si>
    <t>1463112849</t>
  </si>
  <si>
    <t>1138332483</t>
  </si>
  <si>
    <t>1095061997</t>
  </si>
  <si>
    <t>1054871431</t>
  </si>
  <si>
    <t>1500873287</t>
  </si>
  <si>
    <t>249005831</t>
  </si>
  <si>
    <t>-985703390</t>
  </si>
  <si>
    <t>2608</t>
  </si>
  <si>
    <t>1067</t>
  </si>
  <si>
    <t>Součet - předpoklad 10% z ploch</t>
  </si>
  <si>
    <t>3675*0,1 'Přepočtené koeficientem množství</t>
  </si>
  <si>
    <t>-1250670342</t>
  </si>
  <si>
    <t>2093571738</t>
  </si>
  <si>
    <t>-1914464715</t>
  </si>
  <si>
    <t>1067/2</t>
  </si>
  <si>
    <t>-56651668</t>
  </si>
  <si>
    <t>923837829</t>
  </si>
  <si>
    <t>42882251</t>
  </si>
  <si>
    <t>Vysekání výklenků nebo kapes ve zdivu z cihel na maltu vápennou nebo vápenocementovou kapes, plochy do 0,25 m2, hl. do 150 mm</t>
  </si>
  <si>
    <t>1143814882</t>
  </si>
  <si>
    <t>https://podminky.urs.cz/item/CS_URS_2022_01/973031344</t>
  </si>
  <si>
    <t>-220597102</t>
  </si>
  <si>
    <t>-1333897946</t>
  </si>
  <si>
    <t>-1843681680</t>
  </si>
  <si>
    <t>1971738912</t>
  </si>
  <si>
    <t>2,071*25 'Přepočtené koeficientem množství</t>
  </si>
  <si>
    <t>1198397102</t>
  </si>
  <si>
    <t>33173202</t>
  </si>
  <si>
    <t>1659151100</t>
  </si>
  <si>
    <t>003 - Elektroinstalace 1.NP</t>
  </si>
  <si>
    <t>443 - Spínací zařízení</t>
  </si>
  <si>
    <t xml:space="preserve">    D1 - rozváděč R1.1</t>
  </si>
  <si>
    <t xml:space="preserve">    D2 - rozváděč REG1</t>
  </si>
  <si>
    <t xml:space="preserve">    D3 - dozbrojení rozváděče R1.2</t>
  </si>
  <si>
    <t>444 - Rozvody elektrické energie</t>
  </si>
  <si>
    <t>D4 - Montáž rozvodů elektrické energie</t>
  </si>
  <si>
    <t>445 - Osvětlení</t>
  </si>
  <si>
    <t xml:space="preserve">    D5 - Dodávka osvětlení</t>
  </si>
  <si>
    <t xml:space="preserve">    D6 - Montáž osvětlení</t>
  </si>
  <si>
    <t>443</t>
  </si>
  <si>
    <t>Spínací zařízení</t>
  </si>
  <si>
    <t>rozváděč R1.1</t>
  </si>
  <si>
    <t>443,0001</t>
  </si>
  <si>
    <t>Rozvodnice pro zapuštěnou montáž, krytí IP 30, materiál kov, třída ochrany I, moduly v řadě 24, řady 6, moduly 144</t>
  </si>
  <si>
    <t>ks</t>
  </si>
  <si>
    <t>443,0002</t>
  </si>
  <si>
    <t>Svorka RSA 6</t>
  </si>
  <si>
    <t>443,0003</t>
  </si>
  <si>
    <t>Vypínač IS-80/3</t>
  </si>
  <si>
    <t>443,0004</t>
  </si>
  <si>
    <t>Pojistkový odpínač OPVP14-3-S       do 63A</t>
  </si>
  <si>
    <t>443,0005</t>
  </si>
  <si>
    <t>Pojistka válcová - typ dle odpojovače</t>
  </si>
  <si>
    <t>443,0006</t>
  </si>
  <si>
    <t>Svodič přepětí PIII-275/3+0</t>
  </si>
  <si>
    <t>443,0007</t>
  </si>
  <si>
    <t>Jistič PL7-B2/1</t>
  </si>
  <si>
    <t>443,0008</t>
  </si>
  <si>
    <t>Jistič PL7-B6/1</t>
  </si>
  <si>
    <t>443,0009</t>
  </si>
  <si>
    <t>Jistič PL7-C10/1</t>
  </si>
  <si>
    <t>443,001</t>
  </si>
  <si>
    <t>Jistič PL7-B16/1</t>
  </si>
  <si>
    <t>443,0011</t>
  </si>
  <si>
    <t>Jistič PL7-B20/1</t>
  </si>
  <si>
    <t>443,0012</t>
  </si>
  <si>
    <t>Jistič PL7-B16/3</t>
  </si>
  <si>
    <t>443,0013</t>
  </si>
  <si>
    <t>Jistič PL7-B32/3</t>
  </si>
  <si>
    <t>443,0014</t>
  </si>
  <si>
    <t>Proudový chránič PF7-40/4/003 - A</t>
  </si>
  <si>
    <t>28</t>
  </si>
  <si>
    <t>443,0015</t>
  </si>
  <si>
    <t>Pomocný kontakt ZP-NHK</t>
  </si>
  <si>
    <t>30</t>
  </si>
  <si>
    <t>443,0016</t>
  </si>
  <si>
    <t>Instalační relé Z-R230/SO</t>
  </si>
  <si>
    <t>32</t>
  </si>
  <si>
    <t>443,0017</t>
  </si>
  <si>
    <t>Stykač Z-SCH230/25-40</t>
  </si>
  <si>
    <t>443,0018</t>
  </si>
  <si>
    <t>Instalační relé 3P/10A   230VAC</t>
  </si>
  <si>
    <t>443,0019</t>
  </si>
  <si>
    <t>Tlačítko Z-PU/S</t>
  </si>
  <si>
    <t>443,002</t>
  </si>
  <si>
    <t>Časové relé ZRMF1/W po impulsu nastavitelná doba chodu</t>
  </si>
  <si>
    <t>443,0021</t>
  </si>
  <si>
    <t>Lišta propojovací ZV7-10-3P-3TE</t>
  </si>
  <si>
    <t>443,0022</t>
  </si>
  <si>
    <t>Podružný materiál</t>
  </si>
  <si>
    <t>KPL</t>
  </si>
  <si>
    <t>443,0023</t>
  </si>
  <si>
    <t>Montáž</t>
  </si>
  <si>
    <t>46</t>
  </si>
  <si>
    <t>D2</t>
  </si>
  <si>
    <t>rozváděč REG1</t>
  </si>
  <si>
    <t>443,0024</t>
  </si>
  <si>
    <t>Rozvodnice pro zapuštěnou montáž, krytí IP 30, materiál plast, kov, třída ochrany II, moduly v řadě 12, řady 3, moduly 36</t>
  </si>
  <si>
    <t>48</t>
  </si>
  <si>
    <t>443,0025</t>
  </si>
  <si>
    <t>Svodič přepětí PIII-275/1+0</t>
  </si>
  <si>
    <t>50</t>
  </si>
  <si>
    <t>443,0026</t>
  </si>
  <si>
    <t>Vypínač IS-40/1</t>
  </si>
  <si>
    <t>52</t>
  </si>
  <si>
    <t>27</t>
  </si>
  <si>
    <t>443,0027</t>
  </si>
  <si>
    <t>Jistič PL7-B10/1</t>
  </si>
  <si>
    <t>54</t>
  </si>
  <si>
    <t>443,0028</t>
  </si>
  <si>
    <t>2-kanálový router DT8 s GPS lokalizací</t>
  </si>
  <si>
    <t>56</t>
  </si>
  <si>
    <t>29</t>
  </si>
  <si>
    <t>443,0029</t>
  </si>
  <si>
    <t>Opakovače signálu pro LMS, maximální příkon: 4 W</t>
  </si>
  <si>
    <t>58</t>
  </si>
  <si>
    <t>443,003</t>
  </si>
  <si>
    <t>60</t>
  </si>
  <si>
    <t>D3</t>
  </si>
  <si>
    <t>dozbrojení rozváděče R1.2</t>
  </si>
  <si>
    <t>31</t>
  </si>
  <si>
    <t>443,0031</t>
  </si>
  <si>
    <t>Materiál a montáž</t>
  </si>
  <si>
    <t>62</t>
  </si>
  <si>
    <t>444</t>
  </si>
  <si>
    <t>Rozvody elektrické energie</t>
  </si>
  <si>
    <t>444,0001</t>
  </si>
  <si>
    <t>Krabice pro společnou montáž KP 68 ( hloubka 43 mm )</t>
  </si>
  <si>
    <t>64</t>
  </si>
  <si>
    <t>33</t>
  </si>
  <si>
    <t>444,0002</t>
  </si>
  <si>
    <t>Krabice KU 68-1902</t>
  </si>
  <si>
    <t>66</t>
  </si>
  <si>
    <t>444,0003</t>
  </si>
  <si>
    <t>Krabice KU 68-1903</t>
  </si>
  <si>
    <t>68</t>
  </si>
  <si>
    <t>35</t>
  </si>
  <si>
    <t>444,0004</t>
  </si>
  <si>
    <t>Krabice KR 97/5 pětivodičová</t>
  </si>
  <si>
    <t>70</t>
  </si>
  <si>
    <t>444,0005</t>
  </si>
  <si>
    <t>Krabice OBO A 8/5 IP 54</t>
  </si>
  <si>
    <t>72</t>
  </si>
  <si>
    <t>37</t>
  </si>
  <si>
    <t>444,0006</t>
  </si>
  <si>
    <t>Krabice KT 250/1 vč. svorkovnice EPS 2</t>
  </si>
  <si>
    <t>74</t>
  </si>
  <si>
    <t>444,0007</t>
  </si>
  <si>
    <t>Trubka PVC 20</t>
  </si>
  <si>
    <t>76</t>
  </si>
  <si>
    <t>39</t>
  </si>
  <si>
    <t>444,0008</t>
  </si>
  <si>
    <t>Trubka ochranná 4020 KA vč. spojek a uchycení</t>
  </si>
  <si>
    <t>78</t>
  </si>
  <si>
    <t>444,0009</t>
  </si>
  <si>
    <t>Trubka pozikovaná 6029 ZNM</t>
  </si>
  <si>
    <t>80</t>
  </si>
  <si>
    <t>444,001</t>
  </si>
  <si>
    <t>Montážní rámeček pro 8 modulů č. 109 58</t>
  </si>
  <si>
    <t>82</t>
  </si>
  <si>
    <t>444,0011</t>
  </si>
  <si>
    <t>Hmoždinka vč. vrutu - 6x40</t>
  </si>
  <si>
    <t>84</t>
  </si>
  <si>
    <t>43</t>
  </si>
  <si>
    <t>444,0012</t>
  </si>
  <si>
    <t>Hmoždinka vč. vrutu - 8x60</t>
  </si>
  <si>
    <t>86</t>
  </si>
  <si>
    <t>444,0013</t>
  </si>
  <si>
    <t>Svorka zemnící ZSA 16</t>
  </si>
  <si>
    <t>88</t>
  </si>
  <si>
    <t>45</t>
  </si>
  <si>
    <t>444,0014</t>
  </si>
  <si>
    <t>Páska zemnící úzká ZS 16</t>
  </si>
  <si>
    <t>90</t>
  </si>
  <si>
    <t>444,0015</t>
  </si>
  <si>
    <t>Svorka Wago 2x1-2.5</t>
  </si>
  <si>
    <t>92</t>
  </si>
  <si>
    <t>47</t>
  </si>
  <si>
    <t>444,0016</t>
  </si>
  <si>
    <t>Svorka Wago 3x1-2.5</t>
  </si>
  <si>
    <t>444,0017</t>
  </si>
  <si>
    <t>Svorka Wago 4x1-2.5</t>
  </si>
  <si>
    <t>96</t>
  </si>
  <si>
    <t>49</t>
  </si>
  <si>
    <t>444,0018</t>
  </si>
  <si>
    <t>Sádra stavební</t>
  </si>
  <si>
    <t>q</t>
  </si>
  <si>
    <t>98</t>
  </si>
  <si>
    <t>444,0019</t>
  </si>
  <si>
    <t>CY 2,5 zž</t>
  </si>
  <si>
    <t>100</t>
  </si>
  <si>
    <t>51</t>
  </si>
  <si>
    <t>444,002</t>
  </si>
  <si>
    <t>CY 4 zž</t>
  </si>
  <si>
    <t>102</t>
  </si>
  <si>
    <t>444,0021</t>
  </si>
  <si>
    <t>CY 16 zž</t>
  </si>
  <si>
    <t>104</t>
  </si>
  <si>
    <t>53</t>
  </si>
  <si>
    <t>444,0022</t>
  </si>
  <si>
    <t>CYKY O2x1,5</t>
  </si>
  <si>
    <t>106</t>
  </si>
  <si>
    <t>444,0023</t>
  </si>
  <si>
    <t>CYKY O3x1,5</t>
  </si>
  <si>
    <t>108</t>
  </si>
  <si>
    <t>55</t>
  </si>
  <si>
    <t>444,0024</t>
  </si>
  <si>
    <t>CYKY J3x1,5</t>
  </si>
  <si>
    <t>110</t>
  </si>
  <si>
    <t>444,0025</t>
  </si>
  <si>
    <t>CYKY J3x2,5</t>
  </si>
  <si>
    <t>112</t>
  </si>
  <si>
    <t>57</t>
  </si>
  <si>
    <t>444,0026</t>
  </si>
  <si>
    <t>CYKY J5x1,5</t>
  </si>
  <si>
    <t>114</t>
  </si>
  <si>
    <t>444,0027</t>
  </si>
  <si>
    <t>CYKY J7x1.5</t>
  </si>
  <si>
    <t>116</t>
  </si>
  <si>
    <t>59</t>
  </si>
  <si>
    <t>444,0028</t>
  </si>
  <si>
    <t>Sporáková kombinace 3425A-0344B</t>
  </si>
  <si>
    <t>118</t>
  </si>
  <si>
    <t>444,0029</t>
  </si>
  <si>
    <t>Vvypínač 3557G-A01340 B1 komplet</t>
  </si>
  <si>
    <t>120</t>
  </si>
  <si>
    <t>444,003</t>
  </si>
  <si>
    <t>Vypínač 3557G-A05340 B1 komplet</t>
  </si>
  <si>
    <t>122</t>
  </si>
  <si>
    <t>444,0031</t>
  </si>
  <si>
    <t>Vypínač 3557G-A06340 B1 komplet</t>
  </si>
  <si>
    <t>124</t>
  </si>
  <si>
    <t>63</t>
  </si>
  <si>
    <t>444,0032</t>
  </si>
  <si>
    <t>Vypínač 3557G-A80340 B1 komplet tlačítko</t>
  </si>
  <si>
    <t>126</t>
  </si>
  <si>
    <t>444,0033</t>
  </si>
  <si>
    <t>Vypínač 3557G-A52340 bílý komplet</t>
  </si>
  <si>
    <t>128</t>
  </si>
  <si>
    <t>65</t>
  </si>
  <si>
    <t>444,0034</t>
  </si>
  <si>
    <t>Vypínač 3557G-A80340 B1 dvojté tlač. komplet</t>
  </si>
  <si>
    <t>130</t>
  </si>
  <si>
    <t>444,0035</t>
  </si>
  <si>
    <t>Vypínač 3557G-A01341 bílý vč.signálky komplet</t>
  </si>
  <si>
    <t>132</t>
  </si>
  <si>
    <t>67</t>
  </si>
  <si>
    <t>444,0036</t>
  </si>
  <si>
    <t>Jednonásobná zásuvka 5518G-A02359 B1 komplet s clonkami</t>
  </si>
  <si>
    <t>134</t>
  </si>
  <si>
    <t>444,0037</t>
  </si>
  <si>
    <t>Dvojnásobná zásuvka 5513J-C02357 B1 pootočená komplet s clonkami</t>
  </si>
  <si>
    <t>136</t>
  </si>
  <si>
    <t>69</t>
  </si>
  <si>
    <t>444,0038</t>
  </si>
  <si>
    <t>Jednonásobná zás. chráněná 5598G-A02349 B1 komplet</t>
  </si>
  <si>
    <t>138</t>
  </si>
  <si>
    <t>444,0039</t>
  </si>
  <si>
    <t>Dvojnásobná zás. chráněná 5593J-C02357 B1 komplet</t>
  </si>
  <si>
    <t>140</t>
  </si>
  <si>
    <t>71</t>
  </si>
  <si>
    <t>444,004</t>
  </si>
  <si>
    <t>Vypínač 3553-05929 IP 44</t>
  </si>
  <si>
    <t>142</t>
  </si>
  <si>
    <t>444,0041</t>
  </si>
  <si>
    <t>Jednonásobná zásuvka 5518-2929 B IP 44</t>
  </si>
  <si>
    <t>144</t>
  </si>
  <si>
    <t>73</t>
  </si>
  <si>
    <t>444,0042</t>
  </si>
  <si>
    <t>Modul pod tlačítko Mini Input Unit (444)</t>
  </si>
  <si>
    <t>146</t>
  </si>
  <si>
    <t>444,0043</t>
  </si>
  <si>
    <t>Univerzální senzor pro měření koncentrace oxidu uhličitého (CO2) (P8 T CO2 TE 03) bílý - komplet</t>
  </si>
  <si>
    <t>148</t>
  </si>
  <si>
    <t>75</t>
  </si>
  <si>
    <t>444,0044</t>
  </si>
  <si>
    <t>Přístroj osvětlení signalizačního s LED bílá (3917U-A00053) + kryt přístroje osvětlení (5016E-A00070 03) vč. upevnění a dvojrámečku</t>
  </si>
  <si>
    <t>150</t>
  </si>
  <si>
    <t>444,0045</t>
  </si>
  <si>
    <t>Zásuvka 2P+T s přep. ochranou akust. signal. bílá</t>
  </si>
  <si>
    <t>152</t>
  </si>
  <si>
    <t>77</t>
  </si>
  <si>
    <t>444,0046</t>
  </si>
  <si>
    <t>Zásuvka 2P+T s přep. ochranou opt. signal. zelená</t>
  </si>
  <si>
    <t>154</t>
  </si>
  <si>
    <t>444,0047</t>
  </si>
  <si>
    <t>instalační krabice do betonových podlah  č. 89630</t>
  </si>
  <si>
    <t>156</t>
  </si>
  <si>
    <t>79</t>
  </si>
  <si>
    <t>444,0048</t>
  </si>
  <si>
    <t>krabice podlahová č. 89621 pro krytinu šedá</t>
  </si>
  <si>
    <t>158</t>
  </si>
  <si>
    <t>444,0049</t>
  </si>
  <si>
    <t>fotoluminiscenční plast tl.1,3 mm, zelený inverzní piktogram proveden barvou odolnou proti UV-záření i povětrnostním vlivům s označením směru úniku 200x100</t>
  </si>
  <si>
    <t>160</t>
  </si>
  <si>
    <t>81</t>
  </si>
  <si>
    <t>444,005</t>
  </si>
  <si>
    <t>podružný materiál       3% z nosného materiálu</t>
  </si>
  <si>
    <t>162</t>
  </si>
  <si>
    <t>D4</t>
  </si>
  <si>
    <t>Montáž rozvodů elektrické energie</t>
  </si>
  <si>
    <t>444,0051</t>
  </si>
  <si>
    <t>krabice pod přístroje bez zapojení</t>
  </si>
  <si>
    <t>164</t>
  </si>
  <si>
    <t>83</t>
  </si>
  <si>
    <t>444,0052</t>
  </si>
  <si>
    <t>krabice s víčkem bez zapojení</t>
  </si>
  <si>
    <t>166</t>
  </si>
  <si>
    <t>444,0053</t>
  </si>
  <si>
    <t>krabicová rozvodka odboč.s víčkem vč. zapojení</t>
  </si>
  <si>
    <t>168</t>
  </si>
  <si>
    <t>85</t>
  </si>
  <si>
    <t>444,0054</t>
  </si>
  <si>
    <t>trubka PVC pod omítku</t>
  </si>
  <si>
    <t>170</t>
  </si>
  <si>
    <t>444,0055</t>
  </si>
  <si>
    <t>zapojení podlahových krabic vč. upevnění</t>
  </si>
  <si>
    <t>172</t>
  </si>
  <si>
    <t>87</t>
  </si>
  <si>
    <t>444,0056</t>
  </si>
  <si>
    <t>uložení podlahových žlabů/trub</t>
  </si>
  <si>
    <t>174</t>
  </si>
  <si>
    <t>444,0057</t>
  </si>
  <si>
    <t>upevnění plastových lišt</t>
  </si>
  <si>
    <t>176</t>
  </si>
  <si>
    <t>89</t>
  </si>
  <si>
    <t>444,0058</t>
  </si>
  <si>
    <t>krabice KT 250 vč. svorkovnice MET</t>
  </si>
  <si>
    <t>178</t>
  </si>
  <si>
    <t>444,0059</t>
  </si>
  <si>
    <t>motáž rozváděče do 50 kg</t>
  </si>
  <si>
    <t>180</t>
  </si>
  <si>
    <t>91</t>
  </si>
  <si>
    <t>444,006</t>
  </si>
  <si>
    <t>motáž rozváděče do 200 kg</t>
  </si>
  <si>
    <t>182</t>
  </si>
  <si>
    <t>444,0061</t>
  </si>
  <si>
    <t>tabulky a štítky na kabely</t>
  </si>
  <si>
    <t>184</t>
  </si>
  <si>
    <t>93</t>
  </si>
  <si>
    <t>444,0062</t>
  </si>
  <si>
    <t>uzemnění na povrchu do 50mm2</t>
  </si>
  <si>
    <t>186</t>
  </si>
  <si>
    <t>444,0063</t>
  </si>
  <si>
    <t>kabel CYKYLo pod omítkou-do CYKY 5x2.5 PU</t>
  </si>
  <si>
    <t>188</t>
  </si>
  <si>
    <t>444,0064</t>
  </si>
  <si>
    <t>kabel CYKY do 5x2.5 VU</t>
  </si>
  <si>
    <t>190</t>
  </si>
  <si>
    <t>444,0065</t>
  </si>
  <si>
    <t>drát do 25 mm2 pevně ulož.</t>
  </si>
  <si>
    <t>192</t>
  </si>
  <si>
    <t>444,0066</t>
  </si>
  <si>
    <t>příplatek za zatahování kabelu do 0,7 kg</t>
  </si>
  <si>
    <t>194</t>
  </si>
  <si>
    <t>444,0067</t>
  </si>
  <si>
    <t>ukončení kabelu do 4x10</t>
  </si>
  <si>
    <t>196</t>
  </si>
  <si>
    <t>99</t>
  </si>
  <si>
    <t>444,0068</t>
  </si>
  <si>
    <t>připojení spínacího prvku</t>
  </si>
  <si>
    <t>198</t>
  </si>
  <si>
    <t>444,0069</t>
  </si>
  <si>
    <t>připojení časových členů, pohybových senzorů, kouřových hlásičů, termostatů</t>
  </si>
  <si>
    <t>200</t>
  </si>
  <si>
    <t>101</t>
  </si>
  <si>
    <t>444,007</t>
  </si>
  <si>
    <t>připojení zásuvek 1f.</t>
  </si>
  <si>
    <t>202</t>
  </si>
  <si>
    <t>444,0071</t>
  </si>
  <si>
    <t>připojení zásuvek 3f., sporáková kombinace</t>
  </si>
  <si>
    <t>204</t>
  </si>
  <si>
    <t>103</t>
  </si>
  <si>
    <t>444,0072</t>
  </si>
  <si>
    <t>připojení prvku v GO</t>
  </si>
  <si>
    <t>206</t>
  </si>
  <si>
    <t>444,0073</t>
  </si>
  <si>
    <t>zapojení transformátoru do200VA</t>
  </si>
  <si>
    <t>208</t>
  </si>
  <si>
    <t>105</t>
  </si>
  <si>
    <t>444,0074</t>
  </si>
  <si>
    <t>demontáž a zpětná montáž školního zvonku</t>
  </si>
  <si>
    <t>210</t>
  </si>
  <si>
    <t>444,0075</t>
  </si>
  <si>
    <t>demontáže stávajících kabelů do pr. 2,5 mm, vč. likvidace</t>
  </si>
  <si>
    <t>212</t>
  </si>
  <si>
    <t>107</t>
  </si>
  <si>
    <t>444,0076</t>
  </si>
  <si>
    <t>demontáže stávajících spínacích prvků a zásuvek, vč. likvidace</t>
  </si>
  <si>
    <t>214</t>
  </si>
  <si>
    <t>444,0077</t>
  </si>
  <si>
    <t>demontáže stávajících rozváděčů, vč. likvidace</t>
  </si>
  <si>
    <t>216</t>
  </si>
  <si>
    <t>109</t>
  </si>
  <si>
    <t>444,0078</t>
  </si>
  <si>
    <t>konzultace s revizním technikem p.Lazorem tel. 603 371 695</t>
  </si>
  <si>
    <t>HZS</t>
  </si>
  <si>
    <t>218</t>
  </si>
  <si>
    <t>444,0079</t>
  </si>
  <si>
    <t>vyhledání přípojných bodů, zajištění pracoviště</t>
  </si>
  <si>
    <t>220</t>
  </si>
  <si>
    <t>111</t>
  </si>
  <si>
    <t>444,008</t>
  </si>
  <si>
    <t>montáž piktogramu</t>
  </si>
  <si>
    <t>222</t>
  </si>
  <si>
    <t>444,0082</t>
  </si>
  <si>
    <t>Výchozí revizní zpráva 6 paré + zkoušky na požárně bezpečnostní zařízení dle ITS 2.11</t>
  </si>
  <si>
    <t>226</t>
  </si>
  <si>
    <t>113</t>
  </si>
  <si>
    <t>444,0083</t>
  </si>
  <si>
    <t>Dokumentace skutečného provedení 6 paré , vč. protokolu o měření intenzity osvětlení dle ČSN 12464-1</t>
  </si>
  <si>
    <t>228</t>
  </si>
  <si>
    <t>444,0084</t>
  </si>
  <si>
    <t>Zednické přípomoce</t>
  </si>
  <si>
    <t>230</t>
  </si>
  <si>
    <t>445</t>
  </si>
  <si>
    <t>Osvětlení</t>
  </si>
  <si>
    <t>D5</t>
  </si>
  <si>
    <t>Dodávka osvětlení</t>
  </si>
  <si>
    <t>115</t>
  </si>
  <si>
    <t>445,0001</t>
  </si>
  <si>
    <t>2 - Přisazené interierové LED svítidlo, difuzor mikroprismatický (příkon 32W, 4 500lm, 4 000K, životnost &gt; 70 000, hmotnost 6,0kg) - osvětlení musí mít obdobné vlastnosti a vzhled jako již namontované osvětlení v 2. a 3. NP</t>
  </si>
  <si>
    <t>232</t>
  </si>
  <si>
    <t>445,0002</t>
  </si>
  <si>
    <t>2D - Přisazené interierové LED svítidlo, difuzor mikroprismatický (příkon 32W, 4 500lm, 4 000K, životnost &gt; 70 000, hmotnost 6,0kg) - osvětlení musí mít obdobné vlastnosti a vzhled jako již namontované osvětlení v 2. a 3. NP</t>
  </si>
  <si>
    <t>234</t>
  </si>
  <si>
    <t>117</t>
  </si>
  <si>
    <t>445,0003</t>
  </si>
  <si>
    <t>3D - Přisazené interierové LED svítidlo, difuzor mikroprismatický (příkon 32W, 4 500lm, 4 000K, životnost &gt; 70 000, hmotnost 6,0kg) - osvětlení musí mít obdobné vlastnosti a vzhled jako již namontované osvětlení v 2. a 3. NP</t>
  </si>
  <si>
    <t>236</t>
  </si>
  <si>
    <t>445,0004</t>
  </si>
  <si>
    <t>4 - Přisazené interierové LED svítidlo, difuzor mikroprismatický (příkon 44W, 6 000lm, 4 000K, životnost &gt; 70 000, hmotnost 6,0kg) - osvětlení musí mít obdobné vlastnosti a vzhled jako již namontované osvětlení v 2. a 3. NP</t>
  </si>
  <si>
    <t>238</t>
  </si>
  <si>
    <t>119</t>
  </si>
  <si>
    <t>445,0005</t>
  </si>
  <si>
    <t>4D - Přisazené interierové LED svítidlo, difuzor mikroprismatický (příkon 44W, 6 000lm, 4 000K, životnost &gt; 70 000, hmotnost 6,0kg) - osvětlení musí mít obdobné vlastnosti a vzhled jako již namontované osvětlení v 2. a 3. NP</t>
  </si>
  <si>
    <t>240</t>
  </si>
  <si>
    <t>445,0006</t>
  </si>
  <si>
    <t>5 - Přisazené interierové LED svítidlo, difuzor mikroprismatický (příkon 55W, 7 300lm, 4 000K, životnost &gt; 70 000, hmotnost 6,0kg) - osvětlení musí mít obdobné vlastnosti a vzhled jako již namontované osvětlení v 2. a 3. NP</t>
  </si>
  <si>
    <t>242</t>
  </si>
  <si>
    <t>121</t>
  </si>
  <si>
    <t>445,0007</t>
  </si>
  <si>
    <t>6 - Přisazené interierové LED svítidlo, difuzor mikroprismatický (příkon 24W, 3 800lm, 4 000K, životnost &gt; 50 000) - osvětlení musí mít obdobné vlastnosti a vzhled jako již namontované osvětlení v 2. a 3. NP</t>
  </si>
  <si>
    <t>244</t>
  </si>
  <si>
    <t>445,0008</t>
  </si>
  <si>
    <t>7 - Přisazené interierové LED svítidlo, difuzor mikroprismatický (příkon 27W, 4 390lm, 4 000K, životnost &gt; 60 000) - světlení musí mít obdobné vlastnosti a vzhled jako již namontované osvětlení v 2. a 3. NP</t>
  </si>
  <si>
    <t>246</t>
  </si>
  <si>
    <t>123</t>
  </si>
  <si>
    <t>445,0009</t>
  </si>
  <si>
    <t>8 - Přisazené interierové LED svítidlo, difuzor mikroprismatický (příkon 27W, 4 390lm, 4 000K, životnost &gt; 60 000) - světlení musí mít obdobné vlastnosti a vzhled jako již namontované osvětlení v 2. a 3. NP</t>
  </si>
  <si>
    <t>248</t>
  </si>
  <si>
    <t>445,001</t>
  </si>
  <si>
    <t>9 - Přisazené interierové LED svítidlo, difuzor mikroprismatický (příkon 14W, 1 500lm, 4 000K, životnost &gt; 30 000) - světlení musí mít obdobné vlastnosti a vzhled jako již namontované osvětlení v 2. a 3. NP</t>
  </si>
  <si>
    <t>250</t>
  </si>
  <si>
    <t>125</t>
  </si>
  <si>
    <t>445,0011</t>
  </si>
  <si>
    <t>10 - Přisazené interierové LED svítidlo, difuzor mikroprismatický (příkon 24W, 2 700lm, 4 000K, životnost &gt; 30 000) - světlení musí mít obdobné vlastnosti a vzhled jako již namontované osvětlení v 2. a 3. NP</t>
  </si>
  <si>
    <t>252</t>
  </si>
  <si>
    <t>445,0012</t>
  </si>
  <si>
    <t>11 - Přisazené interierové LED svítidlo, difuzor mikroprismatický (příkon 23W, 3 000lm, 4 000K, životnost &gt; 30 000) - světlení musí mít obdobné vlastnosti a vzhled jako již namontované osvětlení v 2. a 3. NP</t>
  </si>
  <si>
    <t>254</t>
  </si>
  <si>
    <t>127</t>
  </si>
  <si>
    <t>445,0013</t>
  </si>
  <si>
    <t>N - Nouzové LED svítidlo pro osvětlení volných interiérových prostor, integrovaný nouzový modul - autonomnost 1 hod., (příkon 3W, 500lm, 4 000K, životnost &gt; 58 000) - světlení musí mít obdobné vlastnosti a vzhled jako již namontované osvětlení v 2. a 3. NP</t>
  </si>
  <si>
    <t>256</t>
  </si>
  <si>
    <t>445,0014</t>
  </si>
  <si>
    <t>sada závěsů délky 1 metr</t>
  </si>
  <si>
    <t>258</t>
  </si>
  <si>
    <t>129</t>
  </si>
  <si>
    <t>445,0015</t>
  </si>
  <si>
    <t>svodič přepětí ke svítidlům - LED</t>
  </si>
  <si>
    <t>260</t>
  </si>
  <si>
    <t>D6</t>
  </si>
  <si>
    <t>Montáž osvětlení</t>
  </si>
  <si>
    <t>445,0016</t>
  </si>
  <si>
    <t>upevnění LED svítidel ( čočka na stěně )</t>
  </si>
  <si>
    <t>262</t>
  </si>
  <si>
    <t>131</t>
  </si>
  <si>
    <t>445,0017</t>
  </si>
  <si>
    <t>upevnění LED svítidel vč.připoj. Závěsných</t>
  </si>
  <si>
    <t>264</t>
  </si>
  <si>
    <t>445,0018</t>
  </si>
  <si>
    <t>upevnění nouzových svítidel</t>
  </si>
  <si>
    <t>266</t>
  </si>
  <si>
    <t>133</t>
  </si>
  <si>
    <t>445,0019</t>
  </si>
  <si>
    <t>montáž svodiče do závěsu svítidla</t>
  </si>
  <si>
    <t>268</t>
  </si>
  <si>
    <t>445,002</t>
  </si>
  <si>
    <t>demontáže stávajících svítidel, vč. likvidace</t>
  </si>
  <si>
    <t>270</t>
  </si>
  <si>
    <t>135</t>
  </si>
  <si>
    <t>-2082827773</t>
  </si>
  <si>
    <t>004 - Elektroinstalace 1.PP</t>
  </si>
  <si>
    <t xml:space="preserve">    D1 - rozváděč R0.1</t>
  </si>
  <si>
    <t xml:space="preserve">    D2 - rozváděč R0.2</t>
  </si>
  <si>
    <t xml:space="preserve">    D3 - rozváděč R0.3</t>
  </si>
  <si>
    <t xml:space="preserve">    D4 - rozváděč R0.4</t>
  </si>
  <si>
    <t xml:space="preserve">    D5 - rozváděč R0.5</t>
  </si>
  <si>
    <t xml:space="preserve">    D6 - rozváděč REG0.1</t>
  </si>
  <si>
    <t xml:space="preserve">    D7 - dozbrojení rozváděče R0.7</t>
  </si>
  <si>
    <t>D8 - Montáž rozvodů elektrické energie</t>
  </si>
  <si>
    <t xml:space="preserve">    D9 - Dodávka osvětlení</t>
  </si>
  <si>
    <t xml:space="preserve">    D10 - Montáž osvětlení</t>
  </si>
  <si>
    <t>rozváděč R0.1</t>
  </si>
  <si>
    <t>rozvodnice pro zapuštěnou montáž, krytí IP 30, materiál kov, třída ochrany I, moduly v řadě 24, řady 3, moduly 72</t>
  </si>
  <si>
    <t>svorka RSA 6</t>
  </si>
  <si>
    <t>vypínač IS-80/3</t>
  </si>
  <si>
    <t>pojistkový odpínač OPVP14-3-S       do 63A</t>
  </si>
  <si>
    <t>pojistka válcová - typ dle odpojovače</t>
  </si>
  <si>
    <t>svodič přepětí PIII-275/3+0</t>
  </si>
  <si>
    <t>jistič PL7-B6/1</t>
  </si>
  <si>
    <t>jistič PL7-C10/1</t>
  </si>
  <si>
    <t>jistič PL7-B16/1</t>
  </si>
  <si>
    <t>jistič PL7-B32/3</t>
  </si>
  <si>
    <t>impulsní relé Z-S230/S</t>
  </si>
  <si>
    <t>výkonový stykač DILM7-10 kontakty AC-3</t>
  </si>
  <si>
    <t>proudový chránič PF7-40/4/003 - A</t>
  </si>
  <si>
    <t>pomocný kontakt ZP-NHK</t>
  </si>
  <si>
    <t>instalační relé Z-R230/SO</t>
  </si>
  <si>
    <t>instalační relé 3P/10A   230VAC</t>
  </si>
  <si>
    <t>tlačítko Z-PU/S</t>
  </si>
  <si>
    <t>časové relé ZRMF1/W po impulsu nastavitelná doba chodu</t>
  </si>
  <si>
    <t>lišta propojovací ZV7-10-3P-3TE</t>
  </si>
  <si>
    <t>podružný materiál</t>
  </si>
  <si>
    <t>montáž</t>
  </si>
  <si>
    <t>rozváděč R0.2</t>
  </si>
  <si>
    <t>jistič PL7-B20/1</t>
  </si>
  <si>
    <t>443,0032</t>
  </si>
  <si>
    <t>443,0033</t>
  </si>
  <si>
    <t>443,0034</t>
  </si>
  <si>
    <t>443,0035</t>
  </si>
  <si>
    <t>443,0036</t>
  </si>
  <si>
    <t>443,0037</t>
  </si>
  <si>
    <t>443,0038</t>
  </si>
  <si>
    <t>443,0039</t>
  </si>
  <si>
    <t>443,004</t>
  </si>
  <si>
    <t>443,0041</t>
  </si>
  <si>
    <t>443,0042</t>
  </si>
  <si>
    <t>rozváděč R0.3</t>
  </si>
  <si>
    <t>443,0043</t>
  </si>
  <si>
    <t>rozvodnice pro zapuštěnou montáž, krytí IP 30, materiál kov, třída ochrany I, moduly v řadě 24, řady 4, moduly 96</t>
  </si>
  <si>
    <t>443,0044</t>
  </si>
  <si>
    <t>443,0045</t>
  </si>
  <si>
    <t>443,0046</t>
  </si>
  <si>
    <t>443,0047</t>
  </si>
  <si>
    <t>443,0048</t>
  </si>
  <si>
    <t>443,0049</t>
  </si>
  <si>
    <t>443,005</t>
  </si>
  <si>
    <t>443,0051</t>
  </si>
  <si>
    <t>443,0052</t>
  </si>
  <si>
    <t>jistič PL7-B20/3  -  napojení rozváděčů dle skutečnosti</t>
  </si>
  <si>
    <t>443,0053</t>
  </si>
  <si>
    <t>jistič PL7-B20/3 na výkrese 3x25 chybně</t>
  </si>
  <si>
    <t>443,0054</t>
  </si>
  <si>
    <t>443,0055</t>
  </si>
  <si>
    <t>443,0056</t>
  </si>
  <si>
    <t>443,0057</t>
  </si>
  <si>
    <t>443,0058</t>
  </si>
  <si>
    <t>443,0059</t>
  </si>
  <si>
    <t>443,006</t>
  </si>
  <si>
    <t>443,0061</t>
  </si>
  <si>
    <t>443,0062</t>
  </si>
  <si>
    <t>443,0063</t>
  </si>
  <si>
    <t>rozváděč R0.4</t>
  </si>
  <si>
    <t>443,0064</t>
  </si>
  <si>
    <t>443,0065</t>
  </si>
  <si>
    <t>443,0066</t>
  </si>
  <si>
    <t>443,0067</t>
  </si>
  <si>
    <t>443,0068</t>
  </si>
  <si>
    <t>443,0069</t>
  </si>
  <si>
    <t>443,007</t>
  </si>
  <si>
    <t>443,0071</t>
  </si>
  <si>
    <t>jistič PL7-B10/1</t>
  </si>
  <si>
    <t>443,0072</t>
  </si>
  <si>
    <t>443,0073</t>
  </si>
  <si>
    <t>443,0074</t>
  </si>
  <si>
    <t>443,0075</t>
  </si>
  <si>
    <t>jistič PL7-B40/3</t>
  </si>
  <si>
    <t>443,0076</t>
  </si>
  <si>
    <t>443,0077</t>
  </si>
  <si>
    <t>443,0078</t>
  </si>
  <si>
    <t>proudový chránič PF7-63/4/003 - A</t>
  </si>
  <si>
    <t>443,0079</t>
  </si>
  <si>
    <t>443,008</t>
  </si>
  <si>
    <t>443,0081</t>
  </si>
  <si>
    <t>443,0082</t>
  </si>
  <si>
    <t>443,0083</t>
  </si>
  <si>
    <t>443,0084</t>
  </si>
  <si>
    <t>443,0085</t>
  </si>
  <si>
    <t>rozváděč R0.5</t>
  </si>
  <si>
    <t>443,0086</t>
  </si>
  <si>
    <t>443,0087</t>
  </si>
  <si>
    <t>443,0088</t>
  </si>
  <si>
    <t>443,0089</t>
  </si>
  <si>
    <t>443,009</t>
  </si>
  <si>
    <t>443,0091</t>
  </si>
  <si>
    <t>443,0092</t>
  </si>
  <si>
    <t>443,0093</t>
  </si>
  <si>
    <t>443,0094</t>
  </si>
  <si>
    <t>443,0095</t>
  </si>
  <si>
    <t>443,0096</t>
  </si>
  <si>
    <t>jistič PL7-B25/3  -  napojení rozváděčů dle skutečnosti</t>
  </si>
  <si>
    <t>443,0097</t>
  </si>
  <si>
    <t>443,0098</t>
  </si>
  <si>
    <t>443,0099</t>
  </si>
  <si>
    <t>443,01</t>
  </si>
  <si>
    <t>443,0101</t>
  </si>
  <si>
    <t>443,0102</t>
  </si>
  <si>
    <t>443,0103</t>
  </si>
  <si>
    <t>443,0104</t>
  </si>
  <si>
    <t>443,0105</t>
  </si>
  <si>
    <t>443,0106</t>
  </si>
  <si>
    <t>rozváděč REG0.1</t>
  </si>
  <si>
    <t>443,0107</t>
  </si>
  <si>
    <t>443,0108</t>
  </si>
  <si>
    <t>svodič přepětí PIII-275/1+0</t>
  </si>
  <si>
    <t>443,0109</t>
  </si>
  <si>
    <t>vypínač IS-40/1</t>
  </si>
  <si>
    <t>443,011</t>
  </si>
  <si>
    <t>443,0111</t>
  </si>
  <si>
    <t>443,0112</t>
  </si>
  <si>
    <t>opakovače signálu pro LMS, maximální příkon: 4 W</t>
  </si>
  <si>
    <t>224</t>
  </si>
  <si>
    <t>443,0113</t>
  </si>
  <si>
    <t>D7</t>
  </si>
  <si>
    <t>dozbrojení rozváděče R0.7</t>
  </si>
  <si>
    <t>443,0114</t>
  </si>
  <si>
    <t>materiál a montáž</t>
  </si>
  <si>
    <t>krabice pro společnou montáž KP 68 ( hloubka 43 mm )</t>
  </si>
  <si>
    <t>krabice KU 68-1902</t>
  </si>
  <si>
    <t>krabice KU 68-1903</t>
  </si>
  <si>
    <t>krabice KR 97/5 pětivodičová</t>
  </si>
  <si>
    <t>krabice OBO A 8/5 IP 54</t>
  </si>
  <si>
    <t>krabice KT 250/1 vč. svorkovnice EPS 2</t>
  </si>
  <si>
    <t>trubka PVC 20</t>
  </si>
  <si>
    <t>trubka KOPOS 4020 KA vč. spojek a uchycení</t>
  </si>
  <si>
    <t>trubka pozikovaná 6029 ZNM</t>
  </si>
  <si>
    <t>montážní rámeček pro 8 modulů č. 109 58</t>
  </si>
  <si>
    <t>hmoždinka vč. vrutu - 6x40</t>
  </si>
  <si>
    <t>hmoždinka vč. vrutu - 8x60</t>
  </si>
  <si>
    <t>svorka zemnící ZSA 16</t>
  </si>
  <si>
    <t>páska zemnící úzká ZS 16</t>
  </si>
  <si>
    <t>svorka Wago 2x1-2.5</t>
  </si>
  <si>
    <t>svorka Wago 3x1-2.5</t>
  </si>
  <si>
    <t>svorka Wago 4x1-2.5</t>
  </si>
  <si>
    <t>sádra stavební</t>
  </si>
  <si>
    <t>272</t>
  </si>
  <si>
    <t>137</t>
  </si>
  <si>
    <t>274</t>
  </si>
  <si>
    <t>276</t>
  </si>
  <si>
    <t>139</t>
  </si>
  <si>
    <t>278</t>
  </si>
  <si>
    <t>280</t>
  </si>
  <si>
    <t>141</t>
  </si>
  <si>
    <t>282</t>
  </si>
  <si>
    <t>sporáková kombinace 3425A-0344B</t>
  </si>
  <si>
    <t>284</t>
  </si>
  <si>
    <t>143</t>
  </si>
  <si>
    <t>vypínač 3557G-A01340 B1 komplet</t>
  </si>
  <si>
    <t>286</t>
  </si>
  <si>
    <t>vypínač 3557G-A05340 B1 komplet</t>
  </si>
  <si>
    <t>288</t>
  </si>
  <si>
    <t>145</t>
  </si>
  <si>
    <t>vypínač 3557G-A06340 B1 komplet</t>
  </si>
  <si>
    <t>290</t>
  </si>
  <si>
    <t>vypínač 3557G-A80340 B1 komplet tlačítko</t>
  </si>
  <si>
    <t>292</t>
  </si>
  <si>
    <t>147</t>
  </si>
  <si>
    <t>vypínač 3557G-A52340 bílý komplet</t>
  </si>
  <si>
    <t>294</t>
  </si>
  <si>
    <t>vypínač 3557G-A80340 B1 dvojté tlač. komplet</t>
  </si>
  <si>
    <t>296</t>
  </si>
  <si>
    <t>149</t>
  </si>
  <si>
    <t>vypínač 3557G-A01341 bílý vč.signálky komplet</t>
  </si>
  <si>
    <t>298</t>
  </si>
  <si>
    <t>jednonásobná zásuvka 5518G-A02359 B1 komplet s clonkami</t>
  </si>
  <si>
    <t>300</t>
  </si>
  <si>
    <t>151</t>
  </si>
  <si>
    <t>dvojnásobná zásuvka 5513J-C02357 B1 pootočená komplet s clonkami</t>
  </si>
  <si>
    <t>302</t>
  </si>
  <si>
    <t>jednonásobná zás. chráněná 5598G-A02349 B1 komplet</t>
  </si>
  <si>
    <t>304</t>
  </si>
  <si>
    <t>153</t>
  </si>
  <si>
    <t>dvojnásobná zás. chráněná 5593J-C02357 B1 komplet</t>
  </si>
  <si>
    <t>306</t>
  </si>
  <si>
    <t>vypínač 3553-05929 IP 44</t>
  </si>
  <si>
    <t>308</t>
  </si>
  <si>
    <t>155</t>
  </si>
  <si>
    <t>jednonásobná zásuvka 5518-2929 B IP 44</t>
  </si>
  <si>
    <t>310</t>
  </si>
  <si>
    <t>modul pod tlačítko Mini Input Unit (444)</t>
  </si>
  <si>
    <t>312</t>
  </si>
  <si>
    <t>157</t>
  </si>
  <si>
    <t>univerzální senzor pro měření koncentrace oxidu uhličitého (CO2) (P8 T CO2 TE 03) bílý - komplet</t>
  </si>
  <si>
    <t>314</t>
  </si>
  <si>
    <t>přístroj osvětlení signalizačního s LED bílá (3917U-A00053) + kryt přístroje osvětlení (5016E-A00070 03) vč. upevnění a dvojrámečku</t>
  </si>
  <si>
    <t>316</t>
  </si>
  <si>
    <t>159</t>
  </si>
  <si>
    <t>zásuvka 2P+T s přep. ochranou akust. signal. bílá</t>
  </si>
  <si>
    <t>318</t>
  </si>
  <si>
    <t>zásuvka 2P+T s přep. ochranou opt. signal. zelená</t>
  </si>
  <si>
    <t>320</t>
  </si>
  <si>
    <t>161</t>
  </si>
  <si>
    <t>322</t>
  </si>
  <si>
    <t>324</t>
  </si>
  <si>
    <t>163</t>
  </si>
  <si>
    <t>326</t>
  </si>
  <si>
    <t>CYKY 5x16 (napojení půdy)</t>
  </si>
  <si>
    <t>328</t>
  </si>
  <si>
    <t>165</t>
  </si>
  <si>
    <t>444,005.1</t>
  </si>
  <si>
    <t>330</t>
  </si>
  <si>
    <t>D8</t>
  </si>
  <si>
    <t>332</t>
  </si>
  <si>
    <t>167</t>
  </si>
  <si>
    <t>334</t>
  </si>
  <si>
    <t>336</t>
  </si>
  <si>
    <t>169</t>
  </si>
  <si>
    <t>338</t>
  </si>
  <si>
    <t>340</t>
  </si>
  <si>
    <t>171</t>
  </si>
  <si>
    <t>342</t>
  </si>
  <si>
    <t>344</t>
  </si>
  <si>
    <t>173</t>
  </si>
  <si>
    <t>346</t>
  </si>
  <si>
    <t>348</t>
  </si>
  <si>
    <t>175</t>
  </si>
  <si>
    <t>350</t>
  </si>
  <si>
    <t>352</t>
  </si>
  <si>
    <t>177</t>
  </si>
  <si>
    <t>354</t>
  </si>
  <si>
    <t>356</t>
  </si>
  <si>
    <t>179</t>
  </si>
  <si>
    <t>444,0063.1</t>
  </si>
  <si>
    <t>kabel CYKY pevně uložený do CYKY 5x16</t>
  </si>
  <si>
    <t>358</t>
  </si>
  <si>
    <t>kabel do CYKY 5x2.5 VU</t>
  </si>
  <si>
    <t>360</t>
  </si>
  <si>
    <t>181</t>
  </si>
  <si>
    <t>362</t>
  </si>
  <si>
    <t>364</t>
  </si>
  <si>
    <t>183</t>
  </si>
  <si>
    <t>366</t>
  </si>
  <si>
    <t>368</t>
  </si>
  <si>
    <t>185</t>
  </si>
  <si>
    <t>370</t>
  </si>
  <si>
    <t>372</t>
  </si>
  <si>
    <t>187</t>
  </si>
  <si>
    <t>374</t>
  </si>
  <si>
    <t>376</t>
  </si>
  <si>
    <t>189</t>
  </si>
  <si>
    <t>378</t>
  </si>
  <si>
    <t>380</t>
  </si>
  <si>
    <t>191</t>
  </si>
  <si>
    <t>382</t>
  </si>
  <si>
    <t>384</t>
  </si>
  <si>
    <t>193</t>
  </si>
  <si>
    <t>386</t>
  </si>
  <si>
    <t>388</t>
  </si>
  <si>
    <t>195</t>
  </si>
  <si>
    <t>390</t>
  </si>
  <si>
    <t>392</t>
  </si>
  <si>
    <t>197</t>
  </si>
  <si>
    <t>396</t>
  </si>
  <si>
    <t>398</t>
  </si>
  <si>
    <t>199</t>
  </si>
  <si>
    <t>zednické přípomoce 3% z ceny montáže</t>
  </si>
  <si>
    <t>400</t>
  </si>
  <si>
    <t>D9</t>
  </si>
  <si>
    <t>402</t>
  </si>
  <si>
    <t>201</t>
  </si>
  <si>
    <t>404</t>
  </si>
  <si>
    <t>406</t>
  </si>
  <si>
    <t>203</t>
  </si>
  <si>
    <t>408</t>
  </si>
  <si>
    <t>410</t>
  </si>
  <si>
    <t>205</t>
  </si>
  <si>
    <t>412</t>
  </si>
  <si>
    <t>414</t>
  </si>
  <si>
    <t>207</t>
  </si>
  <si>
    <t>416</t>
  </si>
  <si>
    <t>418</t>
  </si>
  <si>
    <t>209</t>
  </si>
  <si>
    <t>420</t>
  </si>
  <si>
    <t>422</t>
  </si>
  <si>
    <t>211</t>
  </si>
  <si>
    <t>424</t>
  </si>
  <si>
    <t>426</t>
  </si>
  <si>
    <t>213</t>
  </si>
  <si>
    <t>428</t>
  </si>
  <si>
    <t>430</t>
  </si>
  <si>
    <t>D10</t>
  </si>
  <si>
    <t>215</t>
  </si>
  <si>
    <t>432</t>
  </si>
  <si>
    <t>434</t>
  </si>
  <si>
    <t>217</t>
  </si>
  <si>
    <t>436</t>
  </si>
  <si>
    <t>438</t>
  </si>
  <si>
    <t>219</t>
  </si>
  <si>
    <t>440</t>
  </si>
  <si>
    <t>-1010287248</t>
  </si>
  <si>
    <t>005 - Položky SLP</t>
  </si>
  <si>
    <t>PSV - Práce a dodávky PSV</t>
  </si>
  <si>
    <t xml:space="preserve">    742 - Elektroinstalace - slaboproud</t>
  </si>
  <si>
    <t>PSV</t>
  </si>
  <si>
    <t>Práce a dodávky PSV</t>
  </si>
  <si>
    <t>742</t>
  </si>
  <si>
    <t>Elektroinstalace - slaboproud</t>
  </si>
  <si>
    <t>000342</t>
  </si>
  <si>
    <t>Kabel SXKD-6-UTP-PVC datový CAT</t>
  </si>
  <si>
    <t>220280221</t>
  </si>
  <si>
    <t>SYKFY 5x2x0.5mm (TR)</t>
  </si>
  <si>
    <t>001492</t>
  </si>
  <si>
    <t>Lis. konektor RJ 45 8p8c UTP CAT6</t>
  </si>
  <si>
    <t>220000000</t>
  </si>
  <si>
    <t>Ukončení dat.kabelu v RACKU</t>
  </si>
  <si>
    <t>002664</t>
  </si>
  <si>
    <t>Kanál PK 140x70D</t>
  </si>
  <si>
    <t>215012170</t>
  </si>
  <si>
    <t>Lišta vkládací s víčkem 181-250mm</t>
  </si>
  <si>
    <t>002339</t>
  </si>
  <si>
    <t>Krabice KP PK parapetní kanál</t>
  </si>
  <si>
    <t>210010301</t>
  </si>
  <si>
    <t>Krab.přístroj.(1901;KP68;KZ 3)bez zap.</t>
  </si>
  <si>
    <t>220301202</t>
  </si>
  <si>
    <t>Zásuvka tlf. na povrchu</t>
  </si>
  <si>
    <t>055434</t>
  </si>
  <si>
    <t>Zásuvka RJ45.8 CAT.6 UTP dat.RJ45C6U</t>
  </si>
  <si>
    <t>220260021</t>
  </si>
  <si>
    <t>Krab.KO 68 pod omítku + vysekání</t>
  </si>
  <si>
    <t>002349</t>
  </si>
  <si>
    <t>Krabice KU  68-1901</t>
  </si>
  <si>
    <t>220260552</t>
  </si>
  <si>
    <t>Trubka PVC 23mm pod omítku</t>
  </si>
  <si>
    <t>002230</t>
  </si>
  <si>
    <t>Trubka ohebná 2323/LPE-2</t>
  </si>
  <si>
    <t>Kabel optik.</t>
  </si>
  <si>
    <t>000000</t>
  </si>
  <si>
    <t>Kabel optický 12x vláken OM4 50/125</t>
  </si>
  <si>
    <t>210010001</t>
  </si>
  <si>
    <t>Trub.oh.(pod) typ 23 13.5mm</t>
  </si>
  <si>
    <t>000000.1</t>
  </si>
  <si>
    <t>Chránička HDPE (06025_FS100)</t>
  </si>
  <si>
    <t>Ukončení opt.kabelu včetně příslušenství do stáv. dat. rozv.</t>
  </si>
  <si>
    <t>kpl</t>
  </si>
  <si>
    <t>998742202</t>
  </si>
  <si>
    <t>Přesun hmot pro slaboproud stanovený procentní sazbou (%) z ceny vodorovná dopravní vzdálenost do 50 m v objektech výšky přes 6 do 12 m</t>
  </si>
  <si>
    <t>1235937104</t>
  </si>
  <si>
    <t>https://podminky.urs.cz/item/CS_URS_2022_01/998742202</t>
  </si>
  <si>
    <t>-82003534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</si>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</sst>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35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612325221" TargetMode="External"/><Relationship Id="rId13" Type="http://schemas.openxmlformats.org/officeDocument/2006/relationships/hyperlink" Target="https://podminky.urs.cz/item/CS_URS_2022_01/784121013" TargetMode="External"/><Relationship Id="rId18" Type="http://schemas.openxmlformats.org/officeDocument/2006/relationships/hyperlink" Target="https://podminky.urs.cz/item/CS_URS_2022_01/997013501" TargetMode="External"/><Relationship Id="rId3" Type="http://schemas.openxmlformats.org/officeDocument/2006/relationships/hyperlink" Target="https://podminky.urs.cz/item/CS_URS_2022_01/763131721" TargetMode="External"/><Relationship Id="rId21" Type="http://schemas.openxmlformats.org/officeDocument/2006/relationships/hyperlink" Target="https://podminky.urs.cz/item/CS_URS_2022_01/998011002" TargetMode="External"/><Relationship Id="rId7" Type="http://schemas.openxmlformats.org/officeDocument/2006/relationships/hyperlink" Target="https://podminky.urs.cz/item/CS_URS_2022_01/612325121" TargetMode="External"/><Relationship Id="rId12" Type="http://schemas.openxmlformats.org/officeDocument/2006/relationships/hyperlink" Target="https://podminky.urs.cz/item/CS_URS_2022_01/784211113" TargetMode="External"/><Relationship Id="rId17" Type="http://schemas.openxmlformats.org/officeDocument/2006/relationships/hyperlink" Target="https://podminky.urs.cz/item/CS_URS_2022_01/997013153" TargetMode="External"/><Relationship Id="rId2" Type="http://schemas.openxmlformats.org/officeDocument/2006/relationships/hyperlink" Target="https://podminky.urs.cz/item/CS_URS_2022_01/763131411" TargetMode="External"/><Relationship Id="rId16" Type="http://schemas.openxmlformats.org/officeDocument/2006/relationships/hyperlink" Target="https://podminky.urs.cz/item/CS_URS_2022_01/973031619" TargetMode="External"/><Relationship Id="rId20" Type="http://schemas.openxmlformats.org/officeDocument/2006/relationships/hyperlink" Target="https://podminky.urs.cz/item/CS_URS_2022_01/997013871" TargetMode="External"/><Relationship Id="rId1" Type="http://schemas.openxmlformats.org/officeDocument/2006/relationships/hyperlink" Target="https://podminky.urs.cz/item/CS_URS_2022_01/763172351" TargetMode="External"/><Relationship Id="rId6" Type="http://schemas.openxmlformats.org/officeDocument/2006/relationships/hyperlink" Target="https://podminky.urs.cz/item/CS_URS_2022_01/611325121" TargetMode="External"/><Relationship Id="rId11" Type="http://schemas.openxmlformats.org/officeDocument/2006/relationships/hyperlink" Target="https://podminky.urs.cz/item/CS_URS_2022_01/784121003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2_01/998763403" TargetMode="External"/><Relationship Id="rId15" Type="http://schemas.openxmlformats.org/officeDocument/2006/relationships/hyperlink" Target="https://podminky.urs.cz/item/CS_URS_2022_01/973031616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2_01/612325223" TargetMode="External"/><Relationship Id="rId19" Type="http://schemas.openxmlformats.org/officeDocument/2006/relationships/hyperlink" Target="https://podminky.urs.cz/item/CS_URS_2022_01/997013509" TargetMode="External"/><Relationship Id="rId4" Type="http://schemas.openxmlformats.org/officeDocument/2006/relationships/hyperlink" Target="https://podminky.urs.cz/item/CS_URS_2022_01/763131761" TargetMode="External"/><Relationship Id="rId9" Type="http://schemas.openxmlformats.org/officeDocument/2006/relationships/hyperlink" Target="https://podminky.urs.cz/item/CS_URS_2022_01/612325222" TargetMode="External"/><Relationship Id="rId14" Type="http://schemas.openxmlformats.org/officeDocument/2006/relationships/hyperlink" Target="https://podminky.urs.cz/item/CS_URS_2022_01/949101112" TargetMode="External"/><Relationship Id="rId22" Type="http://schemas.openxmlformats.org/officeDocument/2006/relationships/hyperlink" Target="https://podminky.urs.cz/item/CS_URS_2022_01/030001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612325221" TargetMode="External"/><Relationship Id="rId13" Type="http://schemas.openxmlformats.org/officeDocument/2006/relationships/hyperlink" Target="https://podminky.urs.cz/item/CS_URS_2022_01/784121013" TargetMode="External"/><Relationship Id="rId18" Type="http://schemas.openxmlformats.org/officeDocument/2006/relationships/hyperlink" Target="https://podminky.urs.cz/item/CS_URS_2022_01/997013153" TargetMode="External"/><Relationship Id="rId3" Type="http://schemas.openxmlformats.org/officeDocument/2006/relationships/hyperlink" Target="https://podminky.urs.cz/item/CS_URS_2022_01/763131721" TargetMode="External"/><Relationship Id="rId21" Type="http://schemas.openxmlformats.org/officeDocument/2006/relationships/hyperlink" Target="https://podminky.urs.cz/item/CS_URS_2022_01/997013871" TargetMode="External"/><Relationship Id="rId7" Type="http://schemas.openxmlformats.org/officeDocument/2006/relationships/hyperlink" Target="https://podminky.urs.cz/item/CS_URS_2022_01/612325121" TargetMode="External"/><Relationship Id="rId12" Type="http://schemas.openxmlformats.org/officeDocument/2006/relationships/hyperlink" Target="https://podminky.urs.cz/item/CS_URS_2022_01/784211113" TargetMode="External"/><Relationship Id="rId17" Type="http://schemas.openxmlformats.org/officeDocument/2006/relationships/hyperlink" Target="https://podminky.urs.cz/item/CS_URS_2022_01/973031344" TargetMode="External"/><Relationship Id="rId25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763131411" TargetMode="External"/><Relationship Id="rId16" Type="http://schemas.openxmlformats.org/officeDocument/2006/relationships/hyperlink" Target="https://podminky.urs.cz/item/CS_URS_2022_01/973031619" TargetMode="External"/><Relationship Id="rId20" Type="http://schemas.openxmlformats.org/officeDocument/2006/relationships/hyperlink" Target="https://podminky.urs.cz/item/CS_URS_2022_01/997013509" TargetMode="External"/><Relationship Id="rId1" Type="http://schemas.openxmlformats.org/officeDocument/2006/relationships/hyperlink" Target="https://podminky.urs.cz/item/CS_URS_2022_01/763172351" TargetMode="External"/><Relationship Id="rId6" Type="http://schemas.openxmlformats.org/officeDocument/2006/relationships/hyperlink" Target="https://podminky.urs.cz/item/CS_URS_2022_01/611325121" TargetMode="External"/><Relationship Id="rId11" Type="http://schemas.openxmlformats.org/officeDocument/2006/relationships/hyperlink" Target="https://podminky.urs.cz/item/CS_URS_2022_01/784121003" TargetMode="External"/><Relationship Id="rId24" Type="http://schemas.openxmlformats.org/officeDocument/2006/relationships/printerSettings" Target="../printerSettings/printerSettings3.bin"/><Relationship Id="rId5" Type="http://schemas.openxmlformats.org/officeDocument/2006/relationships/hyperlink" Target="https://podminky.urs.cz/item/CS_URS_2022_01/998763403" TargetMode="External"/><Relationship Id="rId15" Type="http://schemas.openxmlformats.org/officeDocument/2006/relationships/hyperlink" Target="https://podminky.urs.cz/item/CS_URS_2022_01/973031616" TargetMode="External"/><Relationship Id="rId23" Type="http://schemas.openxmlformats.org/officeDocument/2006/relationships/hyperlink" Target="https://podminky.urs.cz/item/CS_URS_2022_01/030001000" TargetMode="External"/><Relationship Id="rId10" Type="http://schemas.openxmlformats.org/officeDocument/2006/relationships/hyperlink" Target="https://podminky.urs.cz/item/CS_URS_2022_01/612325223" TargetMode="External"/><Relationship Id="rId19" Type="http://schemas.openxmlformats.org/officeDocument/2006/relationships/hyperlink" Target="https://podminky.urs.cz/item/CS_URS_2022_01/997013501" TargetMode="External"/><Relationship Id="rId4" Type="http://schemas.openxmlformats.org/officeDocument/2006/relationships/hyperlink" Target="https://podminky.urs.cz/item/CS_URS_2022_01/763131761" TargetMode="External"/><Relationship Id="rId9" Type="http://schemas.openxmlformats.org/officeDocument/2006/relationships/hyperlink" Target="https://podminky.urs.cz/item/CS_URS_2022_01/612325222" TargetMode="External"/><Relationship Id="rId14" Type="http://schemas.openxmlformats.org/officeDocument/2006/relationships/hyperlink" Target="https://podminky.urs.cz/item/CS_URS_2022_01/949101112" TargetMode="External"/><Relationship Id="rId22" Type="http://schemas.openxmlformats.org/officeDocument/2006/relationships/hyperlink" Target="https://podminky.urs.cz/item/CS_URS_2022_01/998011002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podminky.urs.cz/item/CS_URS_2022_01/030001000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podminky.urs.cz/item/CS_URS_2022_01/030001000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998742202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topLeftCell="A37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6" t="s">
        <v>14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3"/>
      <c r="AQ5" s="23"/>
      <c r="AR5" s="21"/>
      <c r="BE5" s="33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8" t="s">
        <v>17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3"/>
      <c r="AQ6" s="23"/>
      <c r="AR6" s="21"/>
      <c r="BE6" s="33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4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4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3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4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34"/>
      <c r="BS13" s="18" t="s">
        <v>6</v>
      </c>
    </row>
    <row r="14" spans="1:74" ht="12.75">
      <c r="B14" s="22"/>
      <c r="C14" s="23"/>
      <c r="D14" s="23"/>
      <c r="E14" s="339" t="s">
        <v>31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3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4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34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4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34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4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4"/>
    </row>
    <row r="23" spans="1:71" s="1" customFormat="1" ht="47.25" customHeight="1">
      <c r="B23" s="22"/>
      <c r="C23" s="23"/>
      <c r="D23" s="23"/>
      <c r="E23" s="341" t="s">
        <v>38</v>
      </c>
      <c r="F23" s="341"/>
      <c r="G23" s="341"/>
      <c r="H23" s="341"/>
      <c r="I23" s="341"/>
      <c r="J23" s="341"/>
      <c r="K23" s="34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X23" s="341"/>
      <c r="Y23" s="341"/>
      <c r="Z23" s="341"/>
      <c r="AA23" s="341"/>
      <c r="AB23" s="341"/>
      <c r="AC23" s="341"/>
      <c r="AD23" s="341"/>
      <c r="AE23" s="341"/>
      <c r="AF23" s="341"/>
      <c r="AG23" s="341"/>
      <c r="AH23" s="341"/>
      <c r="AI23" s="341"/>
      <c r="AJ23" s="341"/>
      <c r="AK23" s="341"/>
      <c r="AL23" s="341"/>
      <c r="AM23" s="341"/>
      <c r="AN23" s="341"/>
      <c r="AO23" s="23"/>
      <c r="AP23" s="23"/>
      <c r="AQ23" s="23"/>
      <c r="AR23" s="21"/>
      <c r="BE23" s="33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4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2">
        <f>ROUND(AG54,2)</f>
        <v>0</v>
      </c>
      <c r="AL26" s="343"/>
      <c r="AM26" s="343"/>
      <c r="AN26" s="343"/>
      <c r="AO26" s="343"/>
      <c r="AP26" s="37"/>
      <c r="AQ26" s="37"/>
      <c r="AR26" s="40"/>
      <c r="BE26" s="33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4" t="s">
        <v>40</v>
      </c>
      <c r="M28" s="344"/>
      <c r="N28" s="344"/>
      <c r="O28" s="344"/>
      <c r="P28" s="344"/>
      <c r="Q28" s="37"/>
      <c r="R28" s="37"/>
      <c r="S28" s="37"/>
      <c r="T28" s="37"/>
      <c r="U28" s="37"/>
      <c r="V28" s="37"/>
      <c r="W28" s="344" t="s">
        <v>41</v>
      </c>
      <c r="X28" s="344"/>
      <c r="Y28" s="344"/>
      <c r="Z28" s="344"/>
      <c r="AA28" s="344"/>
      <c r="AB28" s="344"/>
      <c r="AC28" s="344"/>
      <c r="AD28" s="344"/>
      <c r="AE28" s="344"/>
      <c r="AF28" s="37"/>
      <c r="AG28" s="37"/>
      <c r="AH28" s="37"/>
      <c r="AI28" s="37"/>
      <c r="AJ28" s="37"/>
      <c r="AK28" s="344" t="s">
        <v>42</v>
      </c>
      <c r="AL28" s="344"/>
      <c r="AM28" s="344"/>
      <c r="AN28" s="344"/>
      <c r="AO28" s="344"/>
      <c r="AP28" s="37"/>
      <c r="AQ28" s="37"/>
      <c r="AR28" s="40"/>
      <c r="BE28" s="334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28">
        <v>0.21</v>
      </c>
      <c r="M29" s="327"/>
      <c r="N29" s="327"/>
      <c r="O29" s="327"/>
      <c r="P29" s="327"/>
      <c r="Q29" s="42"/>
      <c r="R29" s="42"/>
      <c r="S29" s="42"/>
      <c r="T29" s="42"/>
      <c r="U29" s="42"/>
      <c r="V29" s="42"/>
      <c r="W29" s="326">
        <f>ROUND(AZ54, 2)</f>
        <v>0</v>
      </c>
      <c r="X29" s="327"/>
      <c r="Y29" s="327"/>
      <c r="Z29" s="327"/>
      <c r="AA29" s="327"/>
      <c r="AB29" s="327"/>
      <c r="AC29" s="327"/>
      <c r="AD29" s="327"/>
      <c r="AE29" s="327"/>
      <c r="AF29" s="42"/>
      <c r="AG29" s="42"/>
      <c r="AH29" s="42"/>
      <c r="AI29" s="42"/>
      <c r="AJ29" s="42"/>
      <c r="AK29" s="326">
        <f>ROUND(AV54, 2)</f>
        <v>0</v>
      </c>
      <c r="AL29" s="327"/>
      <c r="AM29" s="327"/>
      <c r="AN29" s="327"/>
      <c r="AO29" s="327"/>
      <c r="AP29" s="42"/>
      <c r="AQ29" s="42"/>
      <c r="AR29" s="43"/>
      <c r="BE29" s="335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28">
        <v>0.15</v>
      </c>
      <c r="M30" s="327"/>
      <c r="N30" s="327"/>
      <c r="O30" s="327"/>
      <c r="P30" s="327"/>
      <c r="Q30" s="42"/>
      <c r="R30" s="42"/>
      <c r="S30" s="42"/>
      <c r="T30" s="42"/>
      <c r="U30" s="42"/>
      <c r="V30" s="42"/>
      <c r="W30" s="326">
        <f>ROUND(BA54, 2)</f>
        <v>0</v>
      </c>
      <c r="X30" s="327"/>
      <c r="Y30" s="327"/>
      <c r="Z30" s="327"/>
      <c r="AA30" s="327"/>
      <c r="AB30" s="327"/>
      <c r="AC30" s="327"/>
      <c r="AD30" s="327"/>
      <c r="AE30" s="327"/>
      <c r="AF30" s="42"/>
      <c r="AG30" s="42"/>
      <c r="AH30" s="42"/>
      <c r="AI30" s="42"/>
      <c r="AJ30" s="42"/>
      <c r="AK30" s="326">
        <f>ROUND(AW54, 2)</f>
        <v>0</v>
      </c>
      <c r="AL30" s="327"/>
      <c r="AM30" s="327"/>
      <c r="AN30" s="327"/>
      <c r="AO30" s="327"/>
      <c r="AP30" s="42"/>
      <c r="AQ30" s="42"/>
      <c r="AR30" s="43"/>
      <c r="BE30" s="335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28">
        <v>0.21</v>
      </c>
      <c r="M31" s="327"/>
      <c r="N31" s="327"/>
      <c r="O31" s="327"/>
      <c r="P31" s="327"/>
      <c r="Q31" s="42"/>
      <c r="R31" s="42"/>
      <c r="S31" s="42"/>
      <c r="T31" s="42"/>
      <c r="U31" s="42"/>
      <c r="V31" s="42"/>
      <c r="W31" s="326">
        <f>ROUND(BB54, 2)</f>
        <v>0</v>
      </c>
      <c r="X31" s="327"/>
      <c r="Y31" s="327"/>
      <c r="Z31" s="327"/>
      <c r="AA31" s="327"/>
      <c r="AB31" s="327"/>
      <c r="AC31" s="327"/>
      <c r="AD31" s="327"/>
      <c r="AE31" s="327"/>
      <c r="AF31" s="42"/>
      <c r="AG31" s="42"/>
      <c r="AH31" s="42"/>
      <c r="AI31" s="42"/>
      <c r="AJ31" s="42"/>
      <c r="AK31" s="326">
        <v>0</v>
      </c>
      <c r="AL31" s="327"/>
      <c r="AM31" s="327"/>
      <c r="AN31" s="327"/>
      <c r="AO31" s="327"/>
      <c r="AP31" s="42"/>
      <c r="AQ31" s="42"/>
      <c r="AR31" s="43"/>
      <c r="BE31" s="335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28">
        <v>0.15</v>
      </c>
      <c r="M32" s="327"/>
      <c r="N32" s="327"/>
      <c r="O32" s="327"/>
      <c r="P32" s="327"/>
      <c r="Q32" s="42"/>
      <c r="R32" s="42"/>
      <c r="S32" s="42"/>
      <c r="T32" s="42"/>
      <c r="U32" s="42"/>
      <c r="V32" s="42"/>
      <c r="W32" s="326">
        <f>ROUND(BC54, 2)</f>
        <v>0</v>
      </c>
      <c r="X32" s="327"/>
      <c r="Y32" s="327"/>
      <c r="Z32" s="327"/>
      <c r="AA32" s="327"/>
      <c r="AB32" s="327"/>
      <c r="AC32" s="327"/>
      <c r="AD32" s="327"/>
      <c r="AE32" s="327"/>
      <c r="AF32" s="42"/>
      <c r="AG32" s="42"/>
      <c r="AH32" s="42"/>
      <c r="AI32" s="42"/>
      <c r="AJ32" s="42"/>
      <c r="AK32" s="326">
        <v>0</v>
      </c>
      <c r="AL32" s="327"/>
      <c r="AM32" s="327"/>
      <c r="AN32" s="327"/>
      <c r="AO32" s="327"/>
      <c r="AP32" s="42"/>
      <c r="AQ32" s="42"/>
      <c r="AR32" s="43"/>
      <c r="BE32" s="335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28">
        <v>0</v>
      </c>
      <c r="M33" s="327"/>
      <c r="N33" s="327"/>
      <c r="O33" s="327"/>
      <c r="P33" s="327"/>
      <c r="Q33" s="42"/>
      <c r="R33" s="42"/>
      <c r="S33" s="42"/>
      <c r="T33" s="42"/>
      <c r="U33" s="42"/>
      <c r="V33" s="42"/>
      <c r="W33" s="326">
        <f>ROUND(BD54, 2)</f>
        <v>0</v>
      </c>
      <c r="X33" s="327"/>
      <c r="Y33" s="327"/>
      <c r="Z33" s="327"/>
      <c r="AA33" s="327"/>
      <c r="AB33" s="327"/>
      <c r="AC33" s="327"/>
      <c r="AD33" s="327"/>
      <c r="AE33" s="327"/>
      <c r="AF33" s="42"/>
      <c r="AG33" s="42"/>
      <c r="AH33" s="42"/>
      <c r="AI33" s="42"/>
      <c r="AJ33" s="42"/>
      <c r="AK33" s="326">
        <v>0</v>
      </c>
      <c r="AL33" s="327"/>
      <c r="AM33" s="327"/>
      <c r="AN33" s="327"/>
      <c r="AO33" s="32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32" t="s">
        <v>51</v>
      </c>
      <c r="Y35" s="330"/>
      <c r="Z35" s="330"/>
      <c r="AA35" s="330"/>
      <c r="AB35" s="330"/>
      <c r="AC35" s="46"/>
      <c r="AD35" s="46"/>
      <c r="AE35" s="46"/>
      <c r="AF35" s="46"/>
      <c r="AG35" s="46"/>
      <c r="AH35" s="46"/>
      <c r="AI35" s="46"/>
      <c r="AJ35" s="46"/>
      <c r="AK35" s="329">
        <f>SUM(AK26:AK33)</f>
        <v>0</v>
      </c>
      <c r="AL35" s="330"/>
      <c r="AM35" s="330"/>
      <c r="AN35" s="330"/>
      <c r="AO35" s="33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0029-2022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4" t="str">
        <f>K6</f>
        <v>REKONSTRUKCE ELEKTROROZVODŮ 2022-2023</v>
      </c>
      <c r="M45" s="355"/>
      <c r="N45" s="355"/>
      <c r="O45" s="355"/>
      <c r="P45" s="355"/>
      <c r="Q45" s="355"/>
      <c r="R45" s="355"/>
      <c r="S45" s="355"/>
      <c r="T45" s="355"/>
      <c r="U45" s="355"/>
      <c r="V45" s="355"/>
      <c r="W45" s="355"/>
      <c r="X45" s="355"/>
      <c r="Y45" s="355"/>
      <c r="Z45" s="355"/>
      <c r="AA45" s="355"/>
      <c r="AB45" s="355"/>
      <c r="AC45" s="355"/>
      <c r="AD45" s="355"/>
      <c r="AE45" s="355"/>
      <c r="AF45" s="355"/>
      <c r="AG45" s="355"/>
      <c r="AH45" s="355"/>
      <c r="AI45" s="355"/>
      <c r="AJ45" s="355"/>
      <c r="AK45" s="355"/>
      <c r="AL45" s="355"/>
      <c r="AM45" s="355"/>
      <c r="AN45" s="355"/>
      <c r="AO45" s="35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Hradební 218, Broumov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6" t="str">
        <f>IF(AN8= "","",AN8)</f>
        <v>28. 3. 2022</v>
      </c>
      <c r="AN47" s="35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Gymnázium Broumov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57" t="str">
        <f>IF(E17="","",E17)</f>
        <v>Elektro projekce Vlach</v>
      </c>
      <c r="AN49" s="358"/>
      <c r="AO49" s="358"/>
      <c r="AP49" s="358"/>
      <c r="AQ49" s="37"/>
      <c r="AR49" s="40"/>
      <c r="AS49" s="359" t="s">
        <v>53</v>
      </c>
      <c r="AT49" s="36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57" t="str">
        <f>IF(E20="","",E20)</f>
        <v xml:space="preserve"> </v>
      </c>
      <c r="AN50" s="358"/>
      <c r="AO50" s="358"/>
      <c r="AP50" s="358"/>
      <c r="AQ50" s="37"/>
      <c r="AR50" s="40"/>
      <c r="AS50" s="361"/>
      <c r="AT50" s="36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3"/>
      <c r="AT51" s="36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8" t="s">
        <v>54</v>
      </c>
      <c r="D52" s="349"/>
      <c r="E52" s="349"/>
      <c r="F52" s="349"/>
      <c r="G52" s="349"/>
      <c r="H52" s="67"/>
      <c r="I52" s="351" t="s">
        <v>55</v>
      </c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50" t="s">
        <v>56</v>
      </c>
      <c r="AH52" s="349"/>
      <c r="AI52" s="349"/>
      <c r="AJ52" s="349"/>
      <c r="AK52" s="349"/>
      <c r="AL52" s="349"/>
      <c r="AM52" s="349"/>
      <c r="AN52" s="351" t="s">
        <v>57</v>
      </c>
      <c r="AO52" s="349"/>
      <c r="AP52" s="349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2">
        <f>ROUND(SUM(AG55:AG59),2)</f>
        <v>0</v>
      </c>
      <c r="AH54" s="352"/>
      <c r="AI54" s="352"/>
      <c r="AJ54" s="352"/>
      <c r="AK54" s="352"/>
      <c r="AL54" s="352"/>
      <c r="AM54" s="352"/>
      <c r="AN54" s="353">
        <f t="shared" ref="AN54:AN59" si="0">SUM(AG54,AT54)</f>
        <v>0</v>
      </c>
      <c r="AO54" s="353"/>
      <c r="AP54" s="353"/>
      <c r="AQ54" s="79" t="s">
        <v>19</v>
      </c>
      <c r="AR54" s="80"/>
      <c r="AS54" s="81">
        <f>ROUND(SUM(AS55:AS59),2)</f>
        <v>0</v>
      </c>
      <c r="AT54" s="82">
        <f t="shared" ref="AT54:AT59" si="1">ROUND(SUM(AV54:AW54),2)</f>
        <v>0</v>
      </c>
      <c r="AU54" s="83">
        <f>ROUND(SUM(AU55:AU59),5)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ROUND(SUM(AZ55:AZ59),2)</f>
        <v>0</v>
      </c>
      <c r="BA54" s="82">
        <f>ROUND(SUM(BA55:BA59),2)</f>
        <v>0</v>
      </c>
      <c r="BB54" s="82">
        <f>ROUND(SUM(BB55:BB59),2)</f>
        <v>0</v>
      </c>
      <c r="BC54" s="82">
        <f>ROUND(SUM(BC55:BC59),2)</f>
        <v>0</v>
      </c>
      <c r="BD54" s="84">
        <f>ROUND(SUM(BD55:BD59),2)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A55" s="87" t="s">
        <v>77</v>
      </c>
      <c r="B55" s="88"/>
      <c r="C55" s="89"/>
      <c r="D55" s="347" t="s">
        <v>78</v>
      </c>
      <c r="E55" s="347"/>
      <c r="F55" s="347"/>
      <c r="G55" s="347"/>
      <c r="H55" s="347"/>
      <c r="I55" s="90"/>
      <c r="J55" s="347" t="s">
        <v>79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5">
        <f>'001 - stavební 1.NP'!J30</f>
        <v>0</v>
      </c>
      <c r="AH55" s="346"/>
      <c r="AI55" s="346"/>
      <c r="AJ55" s="346"/>
      <c r="AK55" s="346"/>
      <c r="AL55" s="346"/>
      <c r="AM55" s="346"/>
      <c r="AN55" s="345">
        <f t="shared" si="0"/>
        <v>0</v>
      </c>
      <c r="AO55" s="346"/>
      <c r="AP55" s="346"/>
      <c r="AQ55" s="91" t="s">
        <v>80</v>
      </c>
      <c r="AR55" s="92"/>
      <c r="AS55" s="93">
        <v>0</v>
      </c>
      <c r="AT55" s="94">
        <f t="shared" si="1"/>
        <v>0</v>
      </c>
      <c r="AU55" s="95">
        <f>'001 - stavební 1.NP'!P90</f>
        <v>0</v>
      </c>
      <c r="AV55" s="94">
        <f>'001 - stavební 1.NP'!J33</f>
        <v>0</v>
      </c>
      <c r="AW55" s="94">
        <f>'001 - stavební 1.NP'!J34</f>
        <v>0</v>
      </c>
      <c r="AX55" s="94">
        <f>'001 - stavební 1.NP'!J35</f>
        <v>0</v>
      </c>
      <c r="AY55" s="94">
        <f>'001 - stavební 1.NP'!J36</f>
        <v>0</v>
      </c>
      <c r="AZ55" s="94">
        <f>'001 - stavební 1.NP'!F33</f>
        <v>0</v>
      </c>
      <c r="BA55" s="94">
        <f>'001 - stavební 1.NP'!F34</f>
        <v>0</v>
      </c>
      <c r="BB55" s="94">
        <f>'001 - stavební 1.NP'!F35</f>
        <v>0</v>
      </c>
      <c r="BC55" s="94">
        <f>'001 - stavební 1.NP'!F36</f>
        <v>0</v>
      </c>
      <c r="BD55" s="96">
        <f>'001 - stavební 1.NP'!F37</f>
        <v>0</v>
      </c>
      <c r="BT55" s="97" t="s">
        <v>81</v>
      </c>
      <c r="BV55" s="97" t="s">
        <v>75</v>
      </c>
      <c r="BW55" s="97" t="s">
        <v>82</v>
      </c>
      <c r="BX55" s="97" t="s">
        <v>5</v>
      </c>
      <c r="CL55" s="97" t="s">
        <v>19</v>
      </c>
      <c r="CM55" s="97" t="s">
        <v>83</v>
      </c>
    </row>
    <row r="56" spans="1:91" s="7" customFormat="1" ht="16.5" customHeight="1">
      <c r="A56" s="87" t="s">
        <v>77</v>
      </c>
      <c r="B56" s="88"/>
      <c r="C56" s="89"/>
      <c r="D56" s="347" t="s">
        <v>84</v>
      </c>
      <c r="E56" s="347"/>
      <c r="F56" s="347"/>
      <c r="G56" s="347"/>
      <c r="H56" s="347"/>
      <c r="I56" s="90"/>
      <c r="J56" s="347" t="s">
        <v>85</v>
      </c>
      <c r="K56" s="347"/>
      <c r="L56" s="347"/>
      <c r="M56" s="347"/>
      <c r="N56" s="347"/>
      <c r="O56" s="347"/>
      <c r="P56" s="347"/>
      <c r="Q56" s="347"/>
      <c r="R56" s="347"/>
      <c r="S56" s="347"/>
      <c r="T56" s="347"/>
      <c r="U56" s="347"/>
      <c r="V56" s="347"/>
      <c r="W56" s="347"/>
      <c r="X56" s="347"/>
      <c r="Y56" s="347"/>
      <c r="Z56" s="347"/>
      <c r="AA56" s="347"/>
      <c r="AB56" s="347"/>
      <c r="AC56" s="347"/>
      <c r="AD56" s="347"/>
      <c r="AE56" s="347"/>
      <c r="AF56" s="347"/>
      <c r="AG56" s="345">
        <f>'002 - stavební 1.PP'!J30</f>
        <v>0</v>
      </c>
      <c r="AH56" s="346"/>
      <c r="AI56" s="346"/>
      <c r="AJ56" s="346"/>
      <c r="AK56" s="346"/>
      <c r="AL56" s="346"/>
      <c r="AM56" s="346"/>
      <c r="AN56" s="345">
        <f t="shared" si="0"/>
        <v>0</v>
      </c>
      <c r="AO56" s="346"/>
      <c r="AP56" s="346"/>
      <c r="AQ56" s="91" t="s">
        <v>80</v>
      </c>
      <c r="AR56" s="92"/>
      <c r="AS56" s="93">
        <v>0</v>
      </c>
      <c r="AT56" s="94">
        <f t="shared" si="1"/>
        <v>0</v>
      </c>
      <c r="AU56" s="95">
        <f>'002 - stavební 1.PP'!P90</f>
        <v>0</v>
      </c>
      <c r="AV56" s="94">
        <f>'002 - stavební 1.PP'!J33</f>
        <v>0</v>
      </c>
      <c r="AW56" s="94">
        <f>'002 - stavební 1.PP'!J34</f>
        <v>0</v>
      </c>
      <c r="AX56" s="94">
        <f>'002 - stavební 1.PP'!J35</f>
        <v>0</v>
      </c>
      <c r="AY56" s="94">
        <f>'002 - stavební 1.PP'!J36</f>
        <v>0</v>
      </c>
      <c r="AZ56" s="94">
        <f>'002 - stavební 1.PP'!F33</f>
        <v>0</v>
      </c>
      <c r="BA56" s="94">
        <f>'002 - stavební 1.PP'!F34</f>
        <v>0</v>
      </c>
      <c r="BB56" s="94">
        <f>'002 - stavební 1.PP'!F35</f>
        <v>0</v>
      </c>
      <c r="BC56" s="94">
        <f>'002 - stavební 1.PP'!F36</f>
        <v>0</v>
      </c>
      <c r="BD56" s="96">
        <f>'002 - stavební 1.PP'!F37</f>
        <v>0</v>
      </c>
      <c r="BT56" s="97" t="s">
        <v>81</v>
      </c>
      <c r="BV56" s="97" t="s">
        <v>75</v>
      </c>
      <c r="BW56" s="97" t="s">
        <v>86</v>
      </c>
      <c r="BX56" s="97" t="s">
        <v>5</v>
      </c>
      <c r="CL56" s="97" t="s">
        <v>19</v>
      </c>
      <c r="CM56" s="97" t="s">
        <v>83</v>
      </c>
    </row>
    <row r="57" spans="1:91" s="7" customFormat="1" ht="16.5" customHeight="1">
      <c r="A57" s="87" t="s">
        <v>77</v>
      </c>
      <c r="B57" s="88"/>
      <c r="C57" s="89"/>
      <c r="D57" s="347" t="s">
        <v>87</v>
      </c>
      <c r="E57" s="347"/>
      <c r="F57" s="347"/>
      <c r="G57" s="347"/>
      <c r="H57" s="347"/>
      <c r="I57" s="90"/>
      <c r="J57" s="347" t="s">
        <v>88</v>
      </c>
      <c r="K57" s="347"/>
      <c r="L57" s="347"/>
      <c r="M57" s="347"/>
      <c r="N57" s="347"/>
      <c r="O57" s="347"/>
      <c r="P57" s="347"/>
      <c r="Q57" s="347"/>
      <c r="R57" s="347"/>
      <c r="S57" s="347"/>
      <c r="T57" s="347"/>
      <c r="U57" s="347"/>
      <c r="V57" s="347"/>
      <c r="W57" s="347"/>
      <c r="X57" s="347"/>
      <c r="Y57" s="347"/>
      <c r="Z57" s="347"/>
      <c r="AA57" s="347"/>
      <c r="AB57" s="347"/>
      <c r="AC57" s="347"/>
      <c r="AD57" s="347"/>
      <c r="AE57" s="347"/>
      <c r="AF57" s="347"/>
      <c r="AG57" s="345">
        <f>'003 - Elektroinstalace 1.NP'!J30</f>
        <v>0</v>
      </c>
      <c r="AH57" s="346"/>
      <c r="AI57" s="346"/>
      <c r="AJ57" s="346"/>
      <c r="AK57" s="346"/>
      <c r="AL57" s="346"/>
      <c r="AM57" s="346"/>
      <c r="AN57" s="345">
        <f t="shared" si="0"/>
        <v>0</v>
      </c>
      <c r="AO57" s="346"/>
      <c r="AP57" s="346"/>
      <c r="AQ57" s="91" t="s">
        <v>80</v>
      </c>
      <c r="AR57" s="92"/>
      <c r="AS57" s="93">
        <v>0</v>
      </c>
      <c r="AT57" s="94">
        <f t="shared" si="1"/>
        <v>0</v>
      </c>
      <c r="AU57" s="95">
        <f>'003 - Elektroinstalace 1.NP'!P90</f>
        <v>0</v>
      </c>
      <c r="AV57" s="94">
        <f>'003 - Elektroinstalace 1.NP'!J33</f>
        <v>0</v>
      </c>
      <c r="AW57" s="94">
        <f>'003 - Elektroinstalace 1.NP'!J34</f>
        <v>0</v>
      </c>
      <c r="AX57" s="94">
        <f>'003 - Elektroinstalace 1.NP'!J35</f>
        <v>0</v>
      </c>
      <c r="AY57" s="94">
        <f>'003 - Elektroinstalace 1.NP'!J36</f>
        <v>0</v>
      </c>
      <c r="AZ57" s="94">
        <f>'003 - Elektroinstalace 1.NP'!F33</f>
        <v>0</v>
      </c>
      <c r="BA57" s="94">
        <f>'003 - Elektroinstalace 1.NP'!F34</f>
        <v>0</v>
      </c>
      <c r="BB57" s="94">
        <f>'003 - Elektroinstalace 1.NP'!F35</f>
        <v>0</v>
      </c>
      <c r="BC57" s="94">
        <f>'003 - Elektroinstalace 1.NP'!F36</f>
        <v>0</v>
      </c>
      <c r="BD57" s="96">
        <f>'003 - Elektroinstalace 1.NP'!F37</f>
        <v>0</v>
      </c>
      <c r="BT57" s="97" t="s">
        <v>81</v>
      </c>
      <c r="BV57" s="97" t="s">
        <v>75</v>
      </c>
      <c r="BW57" s="97" t="s">
        <v>89</v>
      </c>
      <c r="BX57" s="97" t="s">
        <v>5</v>
      </c>
      <c r="CL57" s="97" t="s">
        <v>19</v>
      </c>
      <c r="CM57" s="97" t="s">
        <v>83</v>
      </c>
    </row>
    <row r="58" spans="1:91" s="7" customFormat="1" ht="16.5" customHeight="1">
      <c r="A58" s="87" t="s">
        <v>77</v>
      </c>
      <c r="B58" s="88"/>
      <c r="C58" s="89"/>
      <c r="D58" s="347" t="s">
        <v>90</v>
      </c>
      <c r="E58" s="347"/>
      <c r="F58" s="347"/>
      <c r="G58" s="347"/>
      <c r="H58" s="347"/>
      <c r="I58" s="90"/>
      <c r="J58" s="347" t="s">
        <v>91</v>
      </c>
      <c r="K58" s="347"/>
      <c r="L58" s="347"/>
      <c r="M58" s="347"/>
      <c r="N58" s="347"/>
      <c r="O58" s="347"/>
      <c r="P58" s="347"/>
      <c r="Q58" s="347"/>
      <c r="R58" s="347"/>
      <c r="S58" s="347"/>
      <c r="T58" s="347"/>
      <c r="U58" s="347"/>
      <c r="V58" s="347"/>
      <c r="W58" s="347"/>
      <c r="X58" s="347"/>
      <c r="Y58" s="347"/>
      <c r="Z58" s="347"/>
      <c r="AA58" s="347"/>
      <c r="AB58" s="347"/>
      <c r="AC58" s="347"/>
      <c r="AD58" s="347"/>
      <c r="AE58" s="347"/>
      <c r="AF58" s="347"/>
      <c r="AG58" s="345">
        <f>'004 - Elektroinstalace 1.PP'!J30</f>
        <v>0</v>
      </c>
      <c r="AH58" s="346"/>
      <c r="AI58" s="346"/>
      <c r="AJ58" s="346"/>
      <c r="AK58" s="346"/>
      <c r="AL58" s="346"/>
      <c r="AM58" s="346"/>
      <c r="AN58" s="345">
        <f t="shared" si="0"/>
        <v>0</v>
      </c>
      <c r="AO58" s="346"/>
      <c r="AP58" s="346"/>
      <c r="AQ58" s="91" t="s">
        <v>80</v>
      </c>
      <c r="AR58" s="92"/>
      <c r="AS58" s="93">
        <v>0</v>
      </c>
      <c r="AT58" s="94">
        <f t="shared" si="1"/>
        <v>0</v>
      </c>
      <c r="AU58" s="95">
        <f>'004 - Elektroinstalace 1.PP'!P94</f>
        <v>0</v>
      </c>
      <c r="AV58" s="94">
        <f>'004 - Elektroinstalace 1.PP'!J33</f>
        <v>0</v>
      </c>
      <c r="AW58" s="94">
        <f>'004 - Elektroinstalace 1.PP'!J34</f>
        <v>0</v>
      </c>
      <c r="AX58" s="94">
        <f>'004 - Elektroinstalace 1.PP'!J35</f>
        <v>0</v>
      </c>
      <c r="AY58" s="94">
        <f>'004 - Elektroinstalace 1.PP'!J36</f>
        <v>0</v>
      </c>
      <c r="AZ58" s="94">
        <f>'004 - Elektroinstalace 1.PP'!F33</f>
        <v>0</v>
      </c>
      <c r="BA58" s="94">
        <f>'004 - Elektroinstalace 1.PP'!F34</f>
        <v>0</v>
      </c>
      <c r="BB58" s="94">
        <f>'004 - Elektroinstalace 1.PP'!F35</f>
        <v>0</v>
      </c>
      <c r="BC58" s="94">
        <f>'004 - Elektroinstalace 1.PP'!F36</f>
        <v>0</v>
      </c>
      <c r="BD58" s="96">
        <f>'004 - Elektroinstalace 1.PP'!F37</f>
        <v>0</v>
      </c>
      <c r="BT58" s="97" t="s">
        <v>81</v>
      </c>
      <c r="BV58" s="97" t="s">
        <v>75</v>
      </c>
      <c r="BW58" s="97" t="s">
        <v>92</v>
      </c>
      <c r="BX58" s="97" t="s">
        <v>5</v>
      </c>
      <c r="CL58" s="97" t="s">
        <v>19</v>
      </c>
      <c r="CM58" s="97" t="s">
        <v>83</v>
      </c>
    </row>
    <row r="59" spans="1:91" s="7" customFormat="1" ht="16.5" customHeight="1">
      <c r="A59" s="87" t="s">
        <v>77</v>
      </c>
      <c r="B59" s="88"/>
      <c r="C59" s="89"/>
      <c r="D59" s="347" t="s">
        <v>93</v>
      </c>
      <c r="E59" s="347"/>
      <c r="F59" s="347"/>
      <c r="G59" s="347"/>
      <c r="H59" s="347"/>
      <c r="I59" s="90"/>
      <c r="J59" s="347" t="s">
        <v>94</v>
      </c>
      <c r="K59" s="347"/>
      <c r="L59" s="347"/>
      <c r="M59" s="347"/>
      <c r="N59" s="347"/>
      <c r="O59" s="347"/>
      <c r="P59" s="347"/>
      <c r="Q59" s="347"/>
      <c r="R59" s="347"/>
      <c r="S59" s="347"/>
      <c r="T59" s="347"/>
      <c r="U59" s="347"/>
      <c r="V59" s="347"/>
      <c r="W59" s="347"/>
      <c r="X59" s="347"/>
      <c r="Y59" s="347"/>
      <c r="Z59" s="347"/>
      <c r="AA59" s="347"/>
      <c r="AB59" s="347"/>
      <c r="AC59" s="347"/>
      <c r="AD59" s="347"/>
      <c r="AE59" s="347"/>
      <c r="AF59" s="347"/>
      <c r="AG59" s="345">
        <f>'005 - Položky SLP'!J30</f>
        <v>0</v>
      </c>
      <c r="AH59" s="346"/>
      <c r="AI59" s="346"/>
      <c r="AJ59" s="346"/>
      <c r="AK59" s="346"/>
      <c r="AL59" s="346"/>
      <c r="AM59" s="346"/>
      <c r="AN59" s="345">
        <f t="shared" si="0"/>
        <v>0</v>
      </c>
      <c r="AO59" s="346"/>
      <c r="AP59" s="346"/>
      <c r="AQ59" s="91" t="s">
        <v>80</v>
      </c>
      <c r="AR59" s="92"/>
      <c r="AS59" s="98">
        <v>0</v>
      </c>
      <c r="AT59" s="99">
        <f t="shared" si="1"/>
        <v>0</v>
      </c>
      <c r="AU59" s="100">
        <f>'005 - Položky SLP'!P83</f>
        <v>0</v>
      </c>
      <c r="AV59" s="99">
        <f>'005 - Položky SLP'!J33</f>
        <v>0</v>
      </c>
      <c r="AW59" s="99">
        <f>'005 - Položky SLP'!J34</f>
        <v>0</v>
      </c>
      <c r="AX59" s="99">
        <f>'005 - Položky SLP'!J35</f>
        <v>0</v>
      </c>
      <c r="AY59" s="99">
        <f>'005 - Položky SLP'!J36</f>
        <v>0</v>
      </c>
      <c r="AZ59" s="99">
        <f>'005 - Položky SLP'!F33</f>
        <v>0</v>
      </c>
      <c r="BA59" s="99">
        <f>'005 - Položky SLP'!F34</f>
        <v>0</v>
      </c>
      <c r="BB59" s="99">
        <f>'005 - Položky SLP'!F35</f>
        <v>0</v>
      </c>
      <c r="BC59" s="99">
        <f>'005 - Položky SLP'!F36</f>
        <v>0</v>
      </c>
      <c r="BD59" s="101">
        <f>'005 - Položky SLP'!F37</f>
        <v>0</v>
      </c>
      <c r="BT59" s="97" t="s">
        <v>81</v>
      </c>
      <c r="BV59" s="97" t="s">
        <v>75</v>
      </c>
      <c r="BW59" s="97" t="s">
        <v>95</v>
      </c>
      <c r="BX59" s="97" t="s">
        <v>5</v>
      </c>
      <c r="CL59" s="97" t="s">
        <v>19</v>
      </c>
      <c r="CM59" s="97" t="s">
        <v>83</v>
      </c>
    </row>
    <row r="60" spans="1:91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91" s="2" customFormat="1" ht="6.95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algorithmName="SHA-512" hashValue="CZ8C0p08ColGJu4+Kj9SIT501R7QFrqVw/iN2y2xy3NbMu+4rPBW8pRphL9PwNWrpk6Xv5l1tZ63OP0GTvjqfg==" saltValue="J4dge9Pg/0evMcYyOPLgR8TOV9+56iqpjbXcw+ThCPBU3xc4RvaVXjkgdP+Noa+POOzi7MsHM7s27b8xsQuEXw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01 - stavební 1.NP'!C2" display="/"/>
    <hyperlink ref="A56" location="'002 - stavební 1.PP'!C2" display="/"/>
    <hyperlink ref="A57" location="'003 - Elektroinstalace 1.NP'!C2" display="/"/>
    <hyperlink ref="A58" location="'004 - Elektroinstalace 1.PP'!C2" display="/"/>
    <hyperlink ref="A59" location="'005 - Položky SLP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ELEKTROROZVODŮ 2022-2023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98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36</v>
      </c>
      <c r="G12" s="35"/>
      <c r="H12" s="35"/>
      <c r="I12" s="106" t="s">
        <v>23</v>
      </c>
      <c r="J12" s="109" t="str">
        <f>'Rekapitulace stavby'!AN8</f>
        <v>28. 3. 2022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>48623679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Gymnázium Broumov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Elektro projekce Vlach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4" t="s">
        <v>19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ROUND((SUM(BE90:BE165)),  2)</f>
        <v>0</v>
      </c>
      <c r="G33" s="35"/>
      <c r="H33" s="35"/>
      <c r="I33" s="119">
        <v>0.21</v>
      </c>
      <c r="J33" s="118">
        <f>ROUND(((SUM(BE90:BE165))*I33),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ROUND((SUM(BF90:BF165)),  2)</f>
        <v>0</v>
      </c>
      <c r="G34" s="35"/>
      <c r="H34" s="35"/>
      <c r="I34" s="119">
        <v>0.15</v>
      </c>
      <c r="J34" s="118">
        <f>ROUND(((SUM(BF90:BF165))*I34),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ROUND((SUM(BG90:BG165)),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ROUND((SUM(BH90:BH165)),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ROUND((SUM(BI90:BI165)),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6" t="str">
        <f>E7</f>
        <v>REKONSTRUKCE ELEKTROROZVODŮ 2022-2023</v>
      </c>
      <c r="F48" s="367"/>
      <c r="G48" s="367"/>
      <c r="H48" s="367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4" t="str">
        <f>E9</f>
        <v>001 - stavební 1.NP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Gymnázium Broumov</v>
      </c>
      <c r="G54" s="37"/>
      <c r="H54" s="37"/>
      <c r="I54" s="30" t="s">
        <v>32</v>
      </c>
      <c r="J54" s="33" t="str">
        <f>E21</f>
        <v>Elektro projekce Vlach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103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104</v>
      </c>
      <c r="E61" s="144"/>
      <c r="F61" s="144"/>
      <c r="G61" s="144"/>
      <c r="H61" s="144"/>
      <c r="I61" s="144"/>
      <c r="J61" s="145">
        <f>J92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105</v>
      </c>
      <c r="E62" s="144"/>
      <c r="F62" s="144"/>
      <c r="G62" s="144"/>
      <c r="H62" s="144"/>
      <c r="I62" s="144"/>
      <c r="J62" s="145">
        <f>J96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106</v>
      </c>
      <c r="E63" s="144"/>
      <c r="F63" s="144"/>
      <c r="G63" s="144"/>
      <c r="H63" s="144"/>
      <c r="I63" s="144"/>
      <c r="J63" s="145">
        <f>J105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107</v>
      </c>
      <c r="E64" s="144"/>
      <c r="F64" s="144"/>
      <c r="G64" s="144"/>
      <c r="H64" s="144"/>
      <c r="I64" s="144"/>
      <c r="J64" s="145">
        <f>J116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108</v>
      </c>
      <c r="E65" s="144"/>
      <c r="F65" s="144"/>
      <c r="G65" s="144"/>
      <c r="H65" s="144"/>
      <c r="I65" s="144"/>
      <c r="J65" s="145">
        <f>J125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109</v>
      </c>
      <c r="E66" s="144"/>
      <c r="F66" s="144"/>
      <c r="G66" s="144"/>
      <c r="H66" s="144"/>
      <c r="I66" s="144"/>
      <c r="J66" s="145">
        <f>J136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110</v>
      </c>
      <c r="E67" s="144"/>
      <c r="F67" s="144"/>
      <c r="G67" s="144"/>
      <c r="H67" s="144"/>
      <c r="I67" s="144"/>
      <c r="J67" s="145">
        <f>J142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111</v>
      </c>
      <c r="E68" s="144"/>
      <c r="F68" s="144"/>
      <c r="G68" s="144"/>
      <c r="H68" s="144"/>
      <c r="I68" s="144"/>
      <c r="J68" s="145">
        <f>J144</f>
        <v>0</v>
      </c>
      <c r="K68" s="142"/>
      <c r="L68" s="146"/>
    </row>
    <row r="69" spans="1:31" s="9" customFormat="1" ht="24.95" customHeight="1">
      <c r="B69" s="135"/>
      <c r="C69" s="136"/>
      <c r="D69" s="137" t="s">
        <v>112</v>
      </c>
      <c r="E69" s="138"/>
      <c r="F69" s="138"/>
      <c r="G69" s="138"/>
      <c r="H69" s="138"/>
      <c r="I69" s="138"/>
      <c r="J69" s="139">
        <f>J162</f>
        <v>0</v>
      </c>
      <c r="K69" s="136"/>
      <c r="L69" s="140"/>
    </row>
    <row r="70" spans="1:31" s="10" customFormat="1" ht="19.899999999999999" customHeight="1">
      <c r="B70" s="141"/>
      <c r="C70" s="142"/>
      <c r="D70" s="143" t="s">
        <v>113</v>
      </c>
      <c r="E70" s="144"/>
      <c r="F70" s="144"/>
      <c r="G70" s="144"/>
      <c r="H70" s="144"/>
      <c r="I70" s="144"/>
      <c r="J70" s="145">
        <f>J163</f>
        <v>0</v>
      </c>
      <c r="K70" s="142"/>
      <c r="L70" s="146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114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66" t="str">
        <f>E7</f>
        <v>REKONSTRUKCE ELEKTROROZVODŮ 2022-2023</v>
      </c>
      <c r="F80" s="367"/>
      <c r="G80" s="367"/>
      <c r="H80" s="36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97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54" t="str">
        <f>E9</f>
        <v>001 - stavební 1.NP</v>
      </c>
      <c r="F82" s="365"/>
      <c r="G82" s="365"/>
      <c r="H82" s="365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 xml:space="preserve"> </v>
      </c>
      <c r="G84" s="37"/>
      <c r="H84" s="37"/>
      <c r="I84" s="30" t="s">
        <v>23</v>
      </c>
      <c r="J84" s="60" t="str">
        <f>IF(J12="","",J12)</f>
        <v>28. 3. 2022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30" t="s">
        <v>25</v>
      </c>
      <c r="D86" s="37"/>
      <c r="E86" s="37"/>
      <c r="F86" s="28" t="str">
        <f>E15</f>
        <v>Gymnázium Broumov</v>
      </c>
      <c r="G86" s="37"/>
      <c r="H86" s="37"/>
      <c r="I86" s="30" t="s">
        <v>32</v>
      </c>
      <c r="J86" s="33" t="str">
        <f>E21</f>
        <v>Elektro projekce Vlach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30</v>
      </c>
      <c r="D87" s="37"/>
      <c r="E87" s="37"/>
      <c r="F87" s="28" t="str">
        <f>IF(E18="","",E18)</f>
        <v>Vyplň údaj</v>
      </c>
      <c r="G87" s="37"/>
      <c r="H87" s="37"/>
      <c r="I87" s="30" t="s">
        <v>35</v>
      </c>
      <c r="J87" s="33" t="str">
        <f>E24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115</v>
      </c>
      <c r="D89" s="150" t="s">
        <v>58</v>
      </c>
      <c r="E89" s="150" t="s">
        <v>54</v>
      </c>
      <c r="F89" s="150" t="s">
        <v>55</v>
      </c>
      <c r="G89" s="150" t="s">
        <v>116</v>
      </c>
      <c r="H89" s="150" t="s">
        <v>117</v>
      </c>
      <c r="I89" s="150" t="s">
        <v>118</v>
      </c>
      <c r="J89" s="151" t="s">
        <v>101</v>
      </c>
      <c r="K89" s="152" t="s">
        <v>119</v>
      </c>
      <c r="L89" s="153"/>
      <c r="M89" s="69" t="s">
        <v>19</v>
      </c>
      <c r="N89" s="70" t="s">
        <v>43</v>
      </c>
      <c r="O89" s="70" t="s">
        <v>120</v>
      </c>
      <c r="P89" s="70" t="s">
        <v>121</v>
      </c>
      <c r="Q89" s="70" t="s">
        <v>122</v>
      </c>
      <c r="R89" s="70" t="s">
        <v>123</v>
      </c>
      <c r="S89" s="70" t="s">
        <v>124</v>
      </c>
      <c r="T89" s="71" t="s">
        <v>125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9" customHeight="1">
      <c r="A90" s="35"/>
      <c r="B90" s="36"/>
      <c r="C90" s="76" t="s">
        <v>126</v>
      </c>
      <c r="D90" s="37"/>
      <c r="E90" s="37"/>
      <c r="F90" s="37"/>
      <c r="G90" s="37"/>
      <c r="H90" s="37"/>
      <c r="I90" s="37"/>
      <c r="J90" s="154">
        <f>BK90</f>
        <v>0</v>
      </c>
      <c r="K90" s="37"/>
      <c r="L90" s="40"/>
      <c r="M90" s="72"/>
      <c r="N90" s="155"/>
      <c r="O90" s="73"/>
      <c r="P90" s="156">
        <f>P91+P162</f>
        <v>0</v>
      </c>
      <c r="Q90" s="73"/>
      <c r="R90" s="156">
        <f>R91+R162</f>
        <v>11.381884200000002</v>
      </c>
      <c r="S90" s="73"/>
      <c r="T90" s="157">
        <f>T91+T162</f>
        <v>2.9193870000000004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72</v>
      </c>
      <c r="AU90" s="18" t="s">
        <v>102</v>
      </c>
      <c r="BK90" s="158">
        <f>BK91+BK162</f>
        <v>0</v>
      </c>
    </row>
    <row r="91" spans="1:65" s="12" customFormat="1" ht="25.9" customHeight="1">
      <c r="B91" s="159"/>
      <c r="C91" s="160"/>
      <c r="D91" s="161" t="s">
        <v>72</v>
      </c>
      <c r="E91" s="162" t="s">
        <v>127</v>
      </c>
      <c r="F91" s="162" t="s">
        <v>128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P92+P96+P105+P116+P125+P136+P142+P144</f>
        <v>0</v>
      </c>
      <c r="Q91" s="167"/>
      <c r="R91" s="168">
        <f>R92+R96+R105+R116+R125+R136+R142+R144</f>
        <v>11.381884200000002</v>
      </c>
      <c r="S91" s="167"/>
      <c r="T91" s="169">
        <f>T92+T96+T105+T116+T125+T136+T142+T144</f>
        <v>2.9193870000000004</v>
      </c>
      <c r="AR91" s="170" t="s">
        <v>81</v>
      </c>
      <c r="AT91" s="171" t="s">
        <v>72</v>
      </c>
      <c r="AU91" s="171" t="s">
        <v>73</v>
      </c>
      <c r="AY91" s="170" t="s">
        <v>129</v>
      </c>
      <c r="BK91" s="172">
        <f>BK92+BK96+BK105+BK116+BK125+BK136+BK142+BK144</f>
        <v>0</v>
      </c>
    </row>
    <row r="92" spans="1:65" s="12" customFormat="1" ht="22.9" customHeight="1">
      <c r="B92" s="159"/>
      <c r="C92" s="160"/>
      <c r="D92" s="161" t="s">
        <v>72</v>
      </c>
      <c r="E92" s="173" t="s">
        <v>130</v>
      </c>
      <c r="F92" s="173" t="s">
        <v>131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SUM(P93:P95)</f>
        <v>0</v>
      </c>
      <c r="Q92" s="167"/>
      <c r="R92" s="168">
        <f>SUM(R93:R95)</f>
        <v>4.2300000000000004E-2</v>
      </c>
      <c r="S92" s="167"/>
      <c r="T92" s="169">
        <f>SUM(T93:T95)</f>
        <v>0</v>
      </c>
      <c r="AR92" s="170" t="s">
        <v>81</v>
      </c>
      <c r="AT92" s="171" t="s">
        <v>72</v>
      </c>
      <c r="AU92" s="171" t="s">
        <v>81</v>
      </c>
      <c r="AY92" s="170" t="s">
        <v>129</v>
      </c>
      <c r="BK92" s="172">
        <f>SUM(BK93:BK95)</f>
        <v>0</v>
      </c>
    </row>
    <row r="93" spans="1:65" s="2" customFormat="1" ht="37.9" customHeight="1">
      <c r="A93" s="35"/>
      <c r="B93" s="36"/>
      <c r="C93" s="175" t="s">
        <v>81</v>
      </c>
      <c r="D93" s="175" t="s">
        <v>132</v>
      </c>
      <c r="E93" s="176" t="s">
        <v>133</v>
      </c>
      <c r="F93" s="177" t="s">
        <v>134</v>
      </c>
      <c r="G93" s="178" t="s">
        <v>135</v>
      </c>
      <c r="H93" s="179">
        <v>47</v>
      </c>
      <c r="I93" s="180"/>
      <c r="J93" s="181">
        <f>ROUND(I93*H93,2)</f>
        <v>0</v>
      </c>
      <c r="K93" s="182"/>
      <c r="L93" s="40"/>
      <c r="M93" s="183" t="s">
        <v>19</v>
      </c>
      <c r="N93" s="184" t="s">
        <v>44</v>
      </c>
      <c r="O93" s="65"/>
      <c r="P93" s="185">
        <f>O93*H93</f>
        <v>0</v>
      </c>
      <c r="Q93" s="185">
        <v>3.0000000000000001E-5</v>
      </c>
      <c r="R93" s="185">
        <f>Q93*H93</f>
        <v>1.41E-3</v>
      </c>
      <c r="S93" s="185">
        <v>0</v>
      </c>
      <c r="T93" s="18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7" t="s">
        <v>136</v>
      </c>
      <c r="AT93" s="187" t="s">
        <v>132</v>
      </c>
      <c r="AU93" s="187" t="s">
        <v>83</v>
      </c>
      <c r="AY93" s="18" t="s">
        <v>129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81</v>
      </c>
      <c r="BK93" s="188">
        <f>ROUND(I93*H93,2)</f>
        <v>0</v>
      </c>
      <c r="BL93" s="18" t="s">
        <v>136</v>
      </c>
      <c r="BM93" s="187" t="s">
        <v>137</v>
      </c>
    </row>
    <row r="94" spans="1:65" s="2" customFormat="1">
      <c r="A94" s="35"/>
      <c r="B94" s="36"/>
      <c r="C94" s="37"/>
      <c r="D94" s="189" t="s">
        <v>138</v>
      </c>
      <c r="E94" s="37"/>
      <c r="F94" s="190" t="s">
        <v>139</v>
      </c>
      <c r="G94" s="37"/>
      <c r="H94" s="37"/>
      <c r="I94" s="191"/>
      <c r="J94" s="37"/>
      <c r="K94" s="37"/>
      <c r="L94" s="40"/>
      <c r="M94" s="192"/>
      <c r="N94" s="193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138</v>
      </c>
      <c r="AU94" s="18" t="s">
        <v>83</v>
      </c>
    </row>
    <row r="95" spans="1:65" s="2" customFormat="1" ht="16.5" customHeight="1">
      <c r="A95" s="35"/>
      <c r="B95" s="36"/>
      <c r="C95" s="194" t="s">
        <v>83</v>
      </c>
      <c r="D95" s="194" t="s">
        <v>140</v>
      </c>
      <c r="E95" s="195" t="s">
        <v>141</v>
      </c>
      <c r="F95" s="196" t="s">
        <v>142</v>
      </c>
      <c r="G95" s="197" t="s">
        <v>135</v>
      </c>
      <c r="H95" s="198">
        <v>47</v>
      </c>
      <c r="I95" s="199"/>
      <c r="J95" s="200">
        <f>ROUND(I95*H95,2)</f>
        <v>0</v>
      </c>
      <c r="K95" s="201"/>
      <c r="L95" s="202"/>
      <c r="M95" s="203" t="s">
        <v>19</v>
      </c>
      <c r="N95" s="204" t="s">
        <v>44</v>
      </c>
      <c r="O95" s="65"/>
      <c r="P95" s="185">
        <f>O95*H95</f>
        <v>0</v>
      </c>
      <c r="Q95" s="185">
        <v>8.7000000000000001E-4</v>
      </c>
      <c r="R95" s="185">
        <f>Q95*H95</f>
        <v>4.0890000000000003E-2</v>
      </c>
      <c r="S95" s="185">
        <v>0</v>
      </c>
      <c r="T95" s="18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7" t="s">
        <v>143</v>
      </c>
      <c r="AT95" s="187" t="s">
        <v>140</v>
      </c>
      <c r="AU95" s="187" t="s">
        <v>83</v>
      </c>
      <c r="AY95" s="18" t="s">
        <v>129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81</v>
      </c>
      <c r="BK95" s="188">
        <f>ROUND(I95*H95,2)</f>
        <v>0</v>
      </c>
      <c r="BL95" s="18" t="s">
        <v>136</v>
      </c>
      <c r="BM95" s="187" t="s">
        <v>144</v>
      </c>
    </row>
    <row r="96" spans="1:65" s="12" customFormat="1" ht="22.9" customHeight="1">
      <c r="B96" s="159"/>
      <c r="C96" s="160"/>
      <c r="D96" s="161" t="s">
        <v>72</v>
      </c>
      <c r="E96" s="173" t="s">
        <v>145</v>
      </c>
      <c r="F96" s="173" t="s">
        <v>146</v>
      </c>
      <c r="G96" s="160"/>
      <c r="H96" s="160"/>
      <c r="I96" s="163"/>
      <c r="J96" s="174">
        <f>BK96</f>
        <v>0</v>
      </c>
      <c r="K96" s="160"/>
      <c r="L96" s="165"/>
      <c r="M96" s="166"/>
      <c r="N96" s="167"/>
      <c r="O96" s="167"/>
      <c r="P96" s="168">
        <f>SUM(P97:P104)</f>
        <v>0</v>
      </c>
      <c r="Q96" s="167"/>
      <c r="R96" s="168">
        <f>SUM(R97:R104)</f>
        <v>1.3624000000000001</v>
      </c>
      <c r="S96" s="167"/>
      <c r="T96" s="169">
        <f>SUM(T97:T104)</f>
        <v>0</v>
      </c>
      <c r="AR96" s="170" t="s">
        <v>81</v>
      </c>
      <c r="AT96" s="171" t="s">
        <v>72</v>
      </c>
      <c r="AU96" s="171" t="s">
        <v>81</v>
      </c>
      <c r="AY96" s="170" t="s">
        <v>129</v>
      </c>
      <c r="BK96" s="172">
        <f>SUM(BK97:BK104)</f>
        <v>0</v>
      </c>
    </row>
    <row r="97" spans="1:65" s="2" customFormat="1" ht="49.15" customHeight="1">
      <c r="A97" s="35"/>
      <c r="B97" s="36"/>
      <c r="C97" s="175" t="s">
        <v>147</v>
      </c>
      <c r="D97" s="175" t="s">
        <v>132</v>
      </c>
      <c r="E97" s="176" t="s">
        <v>148</v>
      </c>
      <c r="F97" s="177" t="s">
        <v>149</v>
      </c>
      <c r="G97" s="178" t="s">
        <v>150</v>
      </c>
      <c r="H97" s="179">
        <v>65</v>
      </c>
      <c r="I97" s="180"/>
      <c r="J97" s="181">
        <f>ROUND(I97*H97,2)</f>
        <v>0</v>
      </c>
      <c r="K97" s="182"/>
      <c r="L97" s="40"/>
      <c r="M97" s="183" t="s">
        <v>19</v>
      </c>
      <c r="N97" s="184" t="s">
        <v>44</v>
      </c>
      <c r="O97" s="65"/>
      <c r="P97" s="185">
        <f>O97*H97</f>
        <v>0</v>
      </c>
      <c r="Q97" s="185">
        <v>1.2200000000000001E-2</v>
      </c>
      <c r="R97" s="185">
        <f>Q97*H97</f>
        <v>0.79300000000000004</v>
      </c>
      <c r="S97" s="185">
        <v>0</v>
      </c>
      <c r="T97" s="18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7" t="s">
        <v>136</v>
      </c>
      <c r="AT97" s="187" t="s">
        <v>132</v>
      </c>
      <c r="AU97" s="187" t="s">
        <v>83</v>
      </c>
      <c r="AY97" s="18" t="s">
        <v>129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81</v>
      </c>
      <c r="BK97" s="188">
        <f>ROUND(I97*H97,2)</f>
        <v>0</v>
      </c>
      <c r="BL97" s="18" t="s">
        <v>136</v>
      </c>
      <c r="BM97" s="187" t="s">
        <v>151</v>
      </c>
    </row>
    <row r="98" spans="1:65" s="2" customFormat="1">
      <c r="A98" s="35"/>
      <c r="B98" s="36"/>
      <c r="C98" s="37"/>
      <c r="D98" s="189" t="s">
        <v>138</v>
      </c>
      <c r="E98" s="37"/>
      <c r="F98" s="190" t="s">
        <v>152</v>
      </c>
      <c r="G98" s="37"/>
      <c r="H98" s="37"/>
      <c r="I98" s="191"/>
      <c r="J98" s="37"/>
      <c r="K98" s="37"/>
      <c r="L98" s="40"/>
      <c r="M98" s="192"/>
      <c r="N98" s="19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138</v>
      </c>
      <c r="AU98" s="18" t="s">
        <v>83</v>
      </c>
    </row>
    <row r="99" spans="1:65" s="2" customFormat="1" ht="37.9" customHeight="1">
      <c r="A99" s="35"/>
      <c r="B99" s="36"/>
      <c r="C99" s="175" t="s">
        <v>136</v>
      </c>
      <c r="D99" s="175" t="s">
        <v>132</v>
      </c>
      <c r="E99" s="176" t="s">
        <v>153</v>
      </c>
      <c r="F99" s="177" t="s">
        <v>154</v>
      </c>
      <c r="G99" s="178" t="s">
        <v>155</v>
      </c>
      <c r="H99" s="179">
        <v>130</v>
      </c>
      <c r="I99" s="180"/>
      <c r="J99" s="181">
        <f>ROUND(I99*H99,2)</f>
        <v>0</v>
      </c>
      <c r="K99" s="182"/>
      <c r="L99" s="40"/>
      <c r="M99" s="183" t="s">
        <v>19</v>
      </c>
      <c r="N99" s="184" t="s">
        <v>44</v>
      </c>
      <c r="O99" s="65"/>
      <c r="P99" s="185">
        <f>O99*H99</f>
        <v>0</v>
      </c>
      <c r="Q99" s="185">
        <v>4.3800000000000002E-3</v>
      </c>
      <c r="R99" s="185">
        <f>Q99*H99</f>
        <v>0.56940000000000002</v>
      </c>
      <c r="S99" s="185">
        <v>0</v>
      </c>
      <c r="T99" s="18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7" t="s">
        <v>136</v>
      </c>
      <c r="AT99" s="187" t="s">
        <v>132</v>
      </c>
      <c r="AU99" s="187" t="s">
        <v>83</v>
      </c>
      <c r="AY99" s="18" t="s">
        <v>129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81</v>
      </c>
      <c r="BK99" s="188">
        <f>ROUND(I99*H99,2)</f>
        <v>0</v>
      </c>
      <c r="BL99" s="18" t="s">
        <v>136</v>
      </c>
      <c r="BM99" s="187" t="s">
        <v>156</v>
      </c>
    </row>
    <row r="100" spans="1:65" s="2" customFormat="1">
      <c r="A100" s="35"/>
      <c r="B100" s="36"/>
      <c r="C100" s="37"/>
      <c r="D100" s="189" t="s">
        <v>138</v>
      </c>
      <c r="E100" s="37"/>
      <c r="F100" s="190" t="s">
        <v>157</v>
      </c>
      <c r="G100" s="37"/>
      <c r="H100" s="37"/>
      <c r="I100" s="191"/>
      <c r="J100" s="37"/>
      <c r="K100" s="37"/>
      <c r="L100" s="40"/>
      <c r="M100" s="192"/>
      <c r="N100" s="193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138</v>
      </c>
      <c r="AU100" s="18" t="s">
        <v>83</v>
      </c>
    </row>
    <row r="101" spans="1:65" s="2" customFormat="1" ht="24.2" customHeight="1">
      <c r="A101" s="35"/>
      <c r="B101" s="36"/>
      <c r="C101" s="175" t="s">
        <v>158</v>
      </c>
      <c r="D101" s="175" t="s">
        <v>132</v>
      </c>
      <c r="E101" s="176" t="s">
        <v>159</v>
      </c>
      <c r="F101" s="177" t="s">
        <v>160</v>
      </c>
      <c r="G101" s="178" t="s">
        <v>150</v>
      </c>
      <c r="H101" s="179">
        <v>65</v>
      </c>
      <c r="I101" s="180"/>
      <c r="J101" s="181">
        <f>ROUND(I101*H101,2)</f>
        <v>0</v>
      </c>
      <c r="K101" s="182"/>
      <c r="L101" s="40"/>
      <c r="M101" s="183" t="s">
        <v>19</v>
      </c>
      <c r="N101" s="184" t="s">
        <v>44</v>
      </c>
      <c r="O101" s="65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136</v>
      </c>
      <c r="AT101" s="187" t="s">
        <v>132</v>
      </c>
      <c r="AU101" s="187" t="s">
        <v>83</v>
      </c>
      <c r="AY101" s="18" t="s">
        <v>129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81</v>
      </c>
      <c r="BK101" s="188">
        <f>ROUND(I101*H101,2)</f>
        <v>0</v>
      </c>
      <c r="BL101" s="18" t="s">
        <v>136</v>
      </c>
      <c r="BM101" s="187" t="s">
        <v>161</v>
      </c>
    </row>
    <row r="102" spans="1:65" s="2" customFormat="1">
      <c r="A102" s="35"/>
      <c r="B102" s="36"/>
      <c r="C102" s="37"/>
      <c r="D102" s="189" t="s">
        <v>138</v>
      </c>
      <c r="E102" s="37"/>
      <c r="F102" s="190" t="s">
        <v>162</v>
      </c>
      <c r="G102" s="37"/>
      <c r="H102" s="37"/>
      <c r="I102" s="191"/>
      <c r="J102" s="37"/>
      <c r="K102" s="37"/>
      <c r="L102" s="40"/>
      <c r="M102" s="192"/>
      <c r="N102" s="19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138</v>
      </c>
      <c r="AU102" s="18" t="s">
        <v>83</v>
      </c>
    </row>
    <row r="103" spans="1:65" s="2" customFormat="1" ht="49.15" customHeight="1">
      <c r="A103" s="35"/>
      <c r="B103" s="36"/>
      <c r="C103" s="175" t="s">
        <v>163</v>
      </c>
      <c r="D103" s="175" t="s">
        <v>132</v>
      </c>
      <c r="E103" s="176" t="s">
        <v>164</v>
      </c>
      <c r="F103" s="177" t="s">
        <v>165</v>
      </c>
      <c r="G103" s="178" t="s">
        <v>166</v>
      </c>
      <c r="H103" s="205"/>
      <c r="I103" s="180"/>
      <c r="J103" s="181">
        <f>ROUND(I103*H103,2)</f>
        <v>0</v>
      </c>
      <c r="K103" s="182"/>
      <c r="L103" s="40"/>
      <c r="M103" s="183" t="s">
        <v>19</v>
      </c>
      <c r="N103" s="184" t="s">
        <v>44</v>
      </c>
      <c r="O103" s="65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136</v>
      </c>
      <c r="AT103" s="187" t="s">
        <v>132</v>
      </c>
      <c r="AU103" s="187" t="s">
        <v>83</v>
      </c>
      <c r="AY103" s="18" t="s">
        <v>129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81</v>
      </c>
      <c r="BK103" s="188">
        <f>ROUND(I103*H103,2)</f>
        <v>0</v>
      </c>
      <c r="BL103" s="18" t="s">
        <v>136</v>
      </c>
      <c r="BM103" s="187" t="s">
        <v>167</v>
      </c>
    </row>
    <row r="104" spans="1:65" s="2" customFormat="1">
      <c r="A104" s="35"/>
      <c r="B104" s="36"/>
      <c r="C104" s="37"/>
      <c r="D104" s="189" t="s">
        <v>138</v>
      </c>
      <c r="E104" s="37"/>
      <c r="F104" s="190" t="s">
        <v>168</v>
      </c>
      <c r="G104" s="37"/>
      <c r="H104" s="37"/>
      <c r="I104" s="191"/>
      <c r="J104" s="37"/>
      <c r="K104" s="37"/>
      <c r="L104" s="40"/>
      <c r="M104" s="192"/>
      <c r="N104" s="19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138</v>
      </c>
      <c r="AU104" s="18" t="s">
        <v>83</v>
      </c>
    </row>
    <row r="105" spans="1:65" s="12" customFormat="1" ht="22.9" customHeight="1">
      <c r="B105" s="159"/>
      <c r="C105" s="160"/>
      <c r="D105" s="161" t="s">
        <v>72</v>
      </c>
      <c r="E105" s="173" t="s">
        <v>169</v>
      </c>
      <c r="F105" s="173" t="s">
        <v>170</v>
      </c>
      <c r="G105" s="160"/>
      <c r="H105" s="160"/>
      <c r="I105" s="163"/>
      <c r="J105" s="174">
        <f>BK105</f>
        <v>0</v>
      </c>
      <c r="K105" s="160"/>
      <c r="L105" s="165"/>
      <c r="M105" s="166"/>
      <c r="N105" s="167"/>
      <c r="O105" s="167"/>
      <c r="P105" s="168">
        <f>SUM(P106:P115)</f>
        <v>0</v>
      </c>
      <c r="Q105" s="167"/>
      <c r="R105" s="168">
        <f>SUM(R106:R115)</f>
        <v>7.849999200000001</v>
      </c>
      <c r="S105" s="167"/>
      <c r="T105" s="169">
        <f>SUM(T106:T115)</f>
        <v>0</v>
      </c>
      <c r="AR105" s="170" t="s">
        <v>81</v>
      </c>
      <c r="AT105" s="171" t="s">
        <v>72</v>
      </c>
      <c r="AU105" s="171" t="s">
        <v>81</v>
      </c>
      <c r="AY105" s="170" t="s">
        <v>129</v>
      </c>
      <c r="BK105" s="172">
        <f>SUM(BK106:BK115)</f>
        <v>0</v>
      </c>
    </row>
    <row r="106" spans="1:65" s="2" customFormat="1" ht="24.2" customHeight="1">
      <c r="A106" s="35"/>
      <c r="B106" s="36"/>
      <c r="C106" s="175" t="s">
        <v>171</v>
      </c>
      <c r="D106" s="175" t="s">
        <v>132</v>
      </c>
      <c r="E106" s="176" t="s">
        <v>172</v>
      </c>
      <c r="F106" s="177" t="s">
        <v>173</v>
      </c>
      <c r="G106" s="178" t="s">
        <v>150</v>
      </c>
      <c r="H106" s="179">
        <v>45.78</v>
      </c>
      <c r="I106" s="180"/>
      <c r="J106" s="181">
        <f>ROUND(I106*H106,2)</f>
        <v>0</v>
      </c>
      <c r="K106" s="182"/>
      <c r="L106" s="40"/>
      <c r="M106" s="183" t="s">
        <v>19</v>
      </c>
      <c r="N106" s="184" t="s">
        <v>44</v>
      </c>
      <c r="O106" s="65"/>
      <c r="P106" s="185">
        <f>O106*H106</f>
        <v>0</v>
      </c>
      <c r="Q106" s="185">
        <v>4.1529999999999997E-2</v>
      </c>
      <c r="R106" s="185">
        <f>Q106*H106</f>
        <v>1.9012434</v>
      </c>
      <c r="S106" s="185">
        <v>0</v>
      </c>
      <c r="T106" s="186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7" t="s">
        <v>136</v>
      </c>
      <c r="AT106" s="187" t="s">
        <v>132</v>
      </c>
      <c r="AU106" s="187" t="s">
        <v>83</v>
      </c>
      <c r="AY106" s="18" t="s">
        <v>129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81</v>
      </c>
      <c r="BK106" s="188">
        <f>ROUND(I106*H106,2)</f>
        <v>0</v>
      </c>
      <c r="BL106" s="18" t="s">
        <v>136</v>
      </c>
      <c r="BM106" s="187" t="s">
        <v>174</v>
      </c>
    </row>
    <row r="107" spans="1:65" s="2" customFormat="1">
      <c r="A107" s="35"/>
      <c r="B107" s="36"/>
      <c r="C107" s="37"/>
      <c r="D107" s="189" t="s">
        <v>138</v>
      </c>
      <c r="E107" s="37"/>
      <c r="F107" s="190" t="s">
        <v>175</v>
      </c>
      <c r="G107" s="37"/>
      <c r="H107" s="37"/>
      <c r="I107" s="191"/>
      <c r="J107" s="37"/>
      <c r="K107" s="37"/>
      <c r="L107" s="40"/>
      <c r="M107" s="192"/>
      <c r="N107" s="19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138</v>
      </c>
      <c r="AU107" s="18" t="s">
        <v>83</v>
      </c>
    </row>
    <row r="108" spans="1:65" s="2" customFormat="1" ht="24.2" customHeight="1">
      <c r="A108" s="35"/>
      <c r="B108" s="36"/>
      <c r="C108" s="175" t="s">
        <v>143</v>
      </c>
      <c r="D108" s="175" t="s">
        <v>132</v>
      </c>
      <c r="E108" s="176" t="s">
        <v>176</v>
      </c>
      <c r="F108" s="177" t="s">
        <v>177</v>
      </c>
      <c r="G108" s="178" t="s">
        <v>150</v>
      </c>
      <c r="H108" s="179">
        <v>106.86</v>
      </c>
      <c r="I108" s="180"/>
      <c r="J108" s="181">
        <f>ROUND(I108*H108,2)</f>
        <v>0</v>
      </c>
      <c r="K108" s="182"/>
      <c r="L108" s="40"/>
      <c r="M108" s="183" t="s">
        <v>19</v>
      </c>
      <c r="N108" s="184" t="s">
        <v>44</v>
      </c>
      <c r="O108" s="65"/>
      <c r="P108" s="185">
        <f>O108*H108</f>
        <v>0</v>
      </c>
      <c r="Q108" s="185">
        <v>4.1529999999999997E-2</v>
      </c>
      <c r="R108" s="185">
        <f>Q108*H108</f>
        <v>4.4378957999999997</v>
      </c>
      <c r="S108" s="185">
        <v>0</v>
      </c>
      <c r="T108" s="186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7" t="s">
        <v>136</v>
      </c>
      <c r="AT108" s="187" t="s">
        <v>132</v>
      </c>
      <c r="AU108" s="187" t="s">
        <v>83</v>
      </c>
      <c r="AY108" s="18" t="s">
        <v>129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81</v>
      </c>
      <c r="BK108" s="188">
        <f>ROUND(I108*H108,2)</f>
        <v>0</v>
      </c>
      <c r="BL108" s="18" t="s">
        <v>136</v>
      </c>
      <c r="BM108" s="187" t="s">
        <v>178</v>
      </c>
    </row>
    <row r="109" spans="1:65" s="2" customFormat="1">
      <c r="A109" s="35"/>
      <c r="B109" s="36"/>
      <c r="C109" s="37"/>
      <c r="D109" s="189" t="s">
        <v>138</v>
      </c>
      <c r="E109" s="37"/>
      <c r="F109" s="190" t="s">
        <v>179</v>
      </c>
      <c r="G109" s="37"/>
      <c r="H109" s="37"/>
      <c r="I109" s="191"/>
      <c r="J109" s="37"/>
      <c r="K109" s="37"/>
      <c r="L109" s="40"/>
      <c r="M109" s="192"/>
      <c r="N109" s="193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138</v>
      </c>
      <c r="AU109" s="18" t="s">
        <v>83</v>
      </c>
    </row>
    <row r="110" spans="1:65" s="2" customFormat="1" ht="33" customHeight="1">
      <c r="A110" s="35"/>
      <c r="B110" s="36"/>
      <c r="C110" s="175" t="s">
        <v>180</v>
      </c>
      <c r="D110" s="175" t="s">
        <v>132</v>
      </c>
      <c r="E110" s="176" t="s">
        <v>181</v>
      </c>
      <c r="F110" s="177" t="s">
        <v>182</v>
      </c>
      <c r="G110" s="178" t="s">
        <v>135</v>
      </c>
      <c r="H110" s="179">
        <v>366</v>
      </c>
      <c r="I110" s="180"/>
      <c r="J110" s="181">
        <f>ROUND(I110*H110,2)</f>
        <v>0</v>
      </c>
      <c r="K110" s="182"/>
      <c r="L110" s="40"/>
      <c r="M110" s="183" t="s">
        <v>19</v>
      </c>
      <c r="N110" s="184" t="s">
        <v>44</v>
      </c>
      <c r="O110" s="65"/>
      <c r="P110" s="185">
        <f>O110*H110</f>
        <v>0</v>
      </c>
      <c r="Q110" s="185">
        <v>3.7599999999999999E-3</v>
      </c>
      <c r="R110" s="185">
        <f>Q110*H110</f>
        <v>1.37616</v>
      </c>
      <c r="S110" s="185">
        <v>0</v>
      </c>
      <c r="T110" s="186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7" t="s">
        <v>136</v>
      </c>
      <c r="AT110" s="187" t="s">
        <v>132</v>
      </c>
      <c r="AU110" s="187" t="s">
        <v>83</v>
      </c>
      <c r="AY110" s="18" t="s">
        <v>129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81</v>
      </c>
      <c r="BK110" s="188">
        <f>ROUND(I110*H110,2)</f>
        <v>0</v>
      </c>
      <c r="BL110" s="18" t="s">
        <v>136</v>
      </c>
      <c r="BM110" s="187" t="s">
        <v>183</v>
      </c>
    </row>
    <row r="111" spans="1:65" s="2" customFormat="1">
      <c r="A111" s="35"/>
      <c r="B111" s="36"/>
      <c r="C111" s="37"/>
      <c r="D111" s="189" t="s">
        <v>138</v>
      </c>
      <c r="E111" s="37"/>
      <c r="F111" s="190" t="s">
        <v>184</v>
      </c>
      <c r="G111" s="37"/>
      <c r="H111" s="37"/>
      <c r="I111" s="191"/>
      <c r="J111" s="37"/>
      <c r="K111" s="37"/>
      <c r="L111" s="40"/>
      <c r="M111" s="192"/>
      <c r="N111" s="193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138</v>
      </c>
      <c r="AU111" s="18" t="s">
        <v>83</v>
      </c>
    </row>
    <row r="112" spans="1:65" s="2" customFormat="1" ht="37.9" customHeight="1">
      <c r="A112" s="35"/>
      <c r="B112" s="36"/>
      <c r="C112" s="175" t="s">
        <v>185</v>
      </c>
      <c r="D112" s="175" t="s">
        <v>132</v>
      </c>
      <c r="E112" s="176" t="s">
        <v>186</v>
      </c>
      <c r="F112" s="177" t="s">
        <v>187</v>
      </c>
      <c r="G112" s="178" t="s">
        <v>135</v>
      </c>
      <c r="H112" s="179">
        <v>1</v>
      </c>
      <c r="I112" s="180"/>
      <c r="J112" s="181">
        <f>ROUND(I112*H112,2)</f>
        <v>0</v>
      </c>
      <c r="K112" s="182"/>
      <c r="L112" s="40"/>
      <c r="M112" s="183" t="s">
        <v>19</v>
      </c>
      <c r="N112" s="184" t="s">
        <v>44</v>
      </c>
      <c r="O112" s="65"/>
      <c r="P112" s="185">
        <f>O112*H112</f>
        <v>0</v>
      </c>
      <c r="Q112" s="185">
        <v>1.0200000000000001E-2</v>
      </c>
      <c r="R112" s="185">
        <f>Q112*H112</f>
        <v>1.0200000000000001E-2</v>
      </c>
      <c r="S112" s="185">
        <v>0</v>
      </c>
      <c r="T112" s="186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7" t="s">
        <v>136</v>
      </c>
      <c r="AT112" s="187" t="s">
        <v>132</v>
      </c>
      <c r="AU112" s="187" t="s">
        <v>83</v>
      </c>
      <c r="AY112" s="18" t="s">
        <v>129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81</v>
      </c>
      <c r="BK112" s="188">
        <f>ROUND(I112*H112,2)</f>
        <v>0</v>
      </c>
      <c r="BL112" s="18" t="s">
        <v>136</v>
      </c>
      <c r="BM112" s="187" t="s">
        <v>188</v>
      </c>
    </row>
    <row r="113" spans="1:65" s="2" customFormat="1">
      <c r="A113" s="35"/>
      <c r="B113" s="36"/>
      <c r="C113" s="37"/>
      <c r="D113" s="189" t="s">
        <v>138</v>
      </c>
      <c r="E113" s="37"/>
      <c r="F113" s="190" t="s">
        <v>189</v>
      </c>
      <c r="G113" s="37"/>
      <c r="H113" s="37"/>
      <c r="I113" s="191"/>
      <c r="J113" s="37"/>
      <c r="K113" s="37"/>
      <c r="L113" s="40"/>
      <c r="M113" s="192"/>
      <c r="N113" s="193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138</v>
      </c>
      <c r="AU113" s="18" t="s">
        <v>83</v>
      </c>
    </row>
    <row r="114" spans="1:65" s="2" customFormat="1" ht="37.9" customHeight="1">
      <c r="A114" s="35"/>
      <c r="B114" s="36"/>
      <c r="C114" s="175" t="s">
        <v>190</v>
      </c>
      <c r="D114" s="175" t="s">
        <v>132</v>
      </c>
      <c r="E114" s="176" t="s">
        <v>191</v>
      </c>
      <c r="F114" s="177" t="s">
        <v>192</v>
      </c>
      <c r="G114" s="178" t="s">
        <v>135</v>
      </c>
      <c r="H114" s="179">
        <v>3</v>
      </c>
      <c r="I114" s="180"/>
      <c r="J114" s="181">
        <f>ROUND(I114*H114,2)</f>
        <v>0</v>
      </c>
      <c r="K114" s="182"/>
      <c r="L114" s="40"/>
      <c r="M114" s="183" t="s">
        <v>19</v>
      </c>
      <c r="N114" s="184" t="s">
        <v>44</v>
      </c>
      <c r="O114" s="65"/>
      <c r="P114" s="185">
        <f>O114*H114</f>
        <v>0</v>
      </c>
      <c r="Q114" s="185">
        <v>4.1500000000000002E-2</v>
      </c>
      <c r="R114" s="185">
        <f>Q114*H114</f>
        <v>0.1245</v>
      </c>
      <c r="S114" s="185">
        <v>0</v>
      </c>
      <c r="T114" s="186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7" t="s">
        <v>136</v>
      </c>
      <c r="AT114" s="187" t="s">
        <v>132</v>
      </c>
      <c r="AU114" s="187" t="s">
        <v>83</v>
      </c>
      <c r="AY114" s="18" t="s">
        <v>129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81</v>
      </c>
      <c r="BK114" s="188">
        <f>ROUND(I114*H114,2)</f>
        <v>0</v>
      </c>
      <c r="BL114" s="18" t="s">
        <v>136</v>
      </c>
      <c r="BM114" s="187" t="s">
        <v>193</v>
      </c>
    </row>
    <row r="115" spans="1:65" s="2" customFormat="1">
      <c r="A115" s="35"/>
      <c r="B115" s="36"/>
      <c r="C115" s="37"/>
      <c r="D115" s="189" t="s">
        <v>138</v>
      </c>
      <c r="E115" s="37"/>
      <c r="F115" s="190" t="s">
        <v>194</v>
      </c>
      <c r="G115" s="37"/>
      <c r="H115" s="37"/>
      <c r="I115" s="191"/>
      <c r="J115" s="37"/>
      <c r="K115" s="37"/>
      <c r="L115" s="40"/>
      <c r="M115" s="192"/>
      <c r="N115" s="193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138</v>
      </c>
      <c r="AU115" s="18" t="s">
        <v>83</v>
      </c>
    </row>
    <row r="116" spans="1:65" s="12" customFormat="1" ht="22.9" customHeight="1">
      <c r="B116" s="159"/>
      <c r="C116" s="160"/>
      <c r="D116" s="161" t="s">
        <v>72</v>
      </c>
      <c r="E116" s="173" t="s">
        <v>195</v>
      </c>
      <c r="F116" s="173" t="s">
        <v>196</v>
      </c>
      <c r="G116" s="160"/>
      <c r="H116" s="160"/>
      <c r="I116" s="163"/>
      <c r="J116" s="174">
        <f>BK116</f>
        <v>0</v>
      </c>
      <c r="K116" s="160"/>
      <c r="L116" s="165"/>
      <c r="M116" s="166"/>
      <c r="N116" s="167"/>
      <c r="O116" s="167"/>
      <c r="P116" s="168">
        <f>SUM(P117:P124)</f>
        <v>0</v>
      </c>
      <c r="Q116" s="167"/>
      <c r="R116" s="168">
        <f>SUM(R117:R124)</f>
        <v>0.50770000000000004</v>
      </c>
      <c r="S116" s="167"/>
      <c r="T116" s="169">
        <f>SUM(T117:T124)</f>
        <v>0.157387</v>
      </c>
      <c r="AR116" s="170" t="s">
        <v>83</v>
      </c>
      <c r="AT116" s="171" t="s">
        <v>72</v>
      </c>
      <c r="AU116" s="171" t="s">
        <v>81</v>
      </c>
      <c r="AY116" s="170" t="s">
        <v>129</v>
      </c>
      <c r="BK116" s="172">
        <f>SUM(BK117:BK124)</f>
        <v>0</v>
      </c>
    </row>
    <row r="117" spans="1:65" s="2" customFormat="1" ht="24.2" customHeight="1">
      <c r="A117" s="35"/>
      <c r="B117" s="36"/>
      <c r="C117" s="175" t="s">
        <v>197</v>
      </c>
      <c r="D117" s="175" t="s">
        <v>132</v>
      </c>
      <c r="E117" s="176" t="s">
        <v>198</v>
      </c>
      <c r="F117" s="177" t="s">
        <v>199</v>
      </c>
      <c r="G117" s="178" t="s">
        <v>150</v>
      </c>
      <c r="H117" s="179">
        <v>507.7</v>
      </c>
      <c r="I117" s="180"/>
      <c r="J117" s="181">
        <f>ROUND(I117*H117,2)</f>
        <v>0</v>
      </c>
      <c r="K117" s="182"/>
      <c r="L117" s="40"/>
      <c r="M117" s="183" t="s">
        <v>19</v>
      </c>
      <c r="N117" s="184" t="s">
        <v>44</v>
      </c>
      <c r="O117" s="65"/>
      <c r="P117" s="185">
        <f>O117*H117</f>
        <v>0</v>
      </c>
      <c r="Q117" s="185">
        <v>1E-3</v>
      </c>
      <c r="R117" s="185">
        <f>Q117*H117</f>
        <v>0.50770000000000004</v>
      </c>
      <c r="S117" s="185">
        <v>3.1E-4</v>
      </c>
      <c r="T117" s="186">
        <f>S117*H117</f>
        <v>0.157387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7" t="s">
        <v>200</v>
      </c>
      <c r="AT117" s="187" t="s">
        <v>132</v>
      </c>
      <c r="AU117" s="187" t="s">
        <v>83</v>
      </c>
      <c r="AY117" s="18" t="s">
        <v>129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8" t="s">
        <v>81</v>
      </c>
      <c r="BK117" s="188">
        <f>ROUND(I117*H117,2)</f>
        <v>0</v>
      </c>
      <c r="BL117" s="18" t="s">
        <v>200</v>
      </c>
      <c r="BM117" s="187" t="s">
        <v>201</v>
      </c>
    </row>
    <row r="118" spans="1:65" s="2" customFormat="1">
      <c r="A118" s="35"/>
      <c r="B118" s="36"/>
      <c r="C118" s="37"/>
      <c r="D118" s="189" t="s">
        <v>138</v>
      </c>
      <c r="E118" s="37"/>
      <c r="F118" s="190" t="s">
        <v>202</v>
      </c>
      <c r="G118" s="37"/>
      <c r="H118" s="37"/>
      <c r="I118" s="191"/>
      <c r="J118" s="37"/>
      <c r="K118" s="37"/>
      <c r="L118" s="40"/>
      <c r="M118" s="192"/>
      <c r="N118" s="19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138</v>
      </c>
      <c r="AU118" s="18" t="s">
        <v>83</v>
      </c>
    </row>
    <row r="119" spans="1:65" s="13" customFormat="1">
      <c r="B119" s="206"/>
      <c r="C119" s="207"/>
      <c r="D119" s="208" t="s">
        <v>203</v>
      </c>
      <c r="E119" s="209" t="s">
        <v>19</v>
      </c>
      <c r="F119" s="210" t="s">
        <v>204</v>
      </c>
      <c r="G119" s="207"/>
      <c r="H119" s="211">
        <v>3712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203</v>
      </c>
      <c r="AU119" s="217" t="s">
        <v>83</v>
      </c>
      <c r="AV119" s="13" t="s">
        <v>83</v>
      </c>
      <c r="AW119" s="13" t="s">
        <v>34</v>
      </c>
      <c r="AX119" s="13" t="s">
        <v>73</v>
      </c>
      <c r="AY119" s="217" t="s">
        <v>129</v>
      </c>
    </row>
    <row r="120" spans="1:65" s="14" customFormat="1">
      <c r="B120" s="218"/>
      <c r="C120" s="219"/>
      <c r="D120" s="208" t="s">
        <v>203</v>
      </c>
      <c r="E120" s="220" t="s">
        <v>19</v>
      </c>
      <c r="F120" s="221" t="s">
        <v>205</v>
      </c>
      <c r="G120" s="219"/>
      <c r="H120" s="220" t="s">
        <v>19</v>
      </c>
      <c r="I120" s="222"/>
      <c r="J120" s="219"/>
      <c r="K120" s="219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203</v>
      </c>
      <c r="AU120" s="227" t="s">
        <v>83</v>
      </c>
      <c r="AV120" s="14" t="s">
        <v>81</v>
      </c>
      <c r="AW120" s="14" t="s">
        <v>34</v>
      </c>
      <c r="AX120" s="14" t="s">
        <v>73</v>
      </c>
      <c r="AY120" s="227" t="s">
        <v>129</v>
      </c>
    </row>
    <row r="121" spans="1:65" s="13" customFormat="1">
      <c r="B121" s="206"/>
      <c r="C121" s="207"/>
      <c r="D121" s="208" t="s">
        <v>203</v>
      </c>
      <c r="E121" s="209" t="s">
        <v>19</v>
      </c>
      <c r="F121" s="210" t="s">
        <v>206</v>
      </c>
      <c r="G121" s="207"/>
      <c r="H121" s="211">
        <v>1365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203</v>
      </c>
      <c r="AU121" s="217" t="s">
        <v>83</v>
      </c>
      <c r="AV121" s="13" t="s">
        <v>83</v>
      </c>
      <c r="AW121" s="13" t="s">
        <v>34</v>
      </c>
      <c r="AX121" s="13" t="s">
        <v>73</v>
      </c>
      <c r="AY121" s="217" t="s">
        <v>129</v>
      </c>
    </row>
    <row r="122" spans="1:65" s="14" customFormat="1">
      <c r="B122" s="218"/>
      <c r="C122" s="219"/>
      <c r="D122" s="208" t="s">
        <v>203</v>
      </c>
      <c r="E122" s="220" t="s">
        <v>19</v>
      </c>
      <c r="F122" s="221" t="s">
        <v>207</v>
      </c>
      <c r="G122" s="219"/>
      <c r="H122" s="220" t="s">
        <v>19</v>
      </c>
      <c r="I122" s="222"/>
      <c r="J122" s="219"/>
      <c r="K122" s="219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203</v>
      </c>
      <c r="AU122" s="227" t="s">
        <v>83</v>
      </c>
      <c r="AV122" s="14" t="s">
        <v>81</v>
      </c>
      <c r="AW122" s="14" t="s">
        <v>34</v>
      </c>
      <c r="AX122" s="14" t="s">
        <v>73</v>
      </c>
      <c r="AY122" s="227" t="s">
        <v>129</v>
      </c>
    </row>
    <row r="123" spans="1:65" s="15" customFormat="1">
      <c r="B123" s="228"/>
      <c r="C123" s="229"/>
      <c r="D123" s="208" t="s">
        <v>203</v>
      </c>
      <c r="E123" s="230" t="s">
        <v>19</v>
      </c>
      <c r="F123" s="231" t="s">
        <v>208</v>
      </c>
      <c r="G123" s="229"/>
      <c r="H123" s="232">
        <v>5077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203</v>
      </c>
      <c r="AU123" s="238" t="s">
        <v>83</v>
      </c>
      <c r="AV123" s="15" t="s">
        <v>136</v>
      </c>
      <c r="AW123" s="15" t="s">
        <v>34</v>
      </c>
      <c r="AX123" s="15" t="s">
        <v>81</v>
      </c>
      <c r="AY123" s="238" t="s">
        <v>129</v>
      </c>
    </row>
    <row r="124" spans="1:65" s="13" customFormat="1">
      <c r="B124" s="206"/>
      <c r="C124" s="207"/>
      <c r="D124" s="208" t="s">
        <v>203</v>
      </c>
      <c r="E124" s="207"/>
      <c r="F124" s="210" t="s">
        <v>209</v>
      </c>
      <c r="G124" s="207"/>
      <c r="H124" s="211">
        <v>507.7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203</v>
      </c>
      <c r="AU124" s="217" t="s">
        <v>83</v>
      </c>
      <c r="AV124" s="13" t="s">
        <v>83</v>
      </c>
      <c r="AW124" s="13" t="s">
        <v>4</v>
      </c>
      <c r="AX124" s="13" t="s">
        <v>81</v>
      </c>
      <c r="AY124" s="217" t="s">
        <v>129</v>
      </c>
    </row>
    <row r="125" spans="1:65" s="12" customFormat="1" ht="22.9" customHeight="1">
      <c r="B125" s="159"/>
      <c r="C125" s="160"/>
      <c r="D125" s="161" t="s">
        <v>72</v>
      </c>
      <c r="E125" s="173" t="s">
        <v>210</v>
      </c>
      <c r="F125" s="173" t="s">
        <v>211</v>
      </c>
      <c r="G125" s="160"/>
      <c r="H125" s="160"/>
      <c r="I125" s="163"/>
      <c r="J125" s="174">
        <f>BK125</f>
        <v>0</v>
      </c>
      <c r="K125" s="160"/>
      <c r="L125" s="165"/>
      <c r="M125" s="166"/>
      <c r="N125" s="167"/>
      <c r="O125" s="167"/>
      <c r="P125" s="168">
        <f>SUM(P126:P135)</f>
        <v>0</v>
      </c>
      <c r="Q125" s="167"/>
      <c r="R125" s="168">
        <f>SUM(R126:R135)</f>
        <v>1.4215599999999999</v>
      </c>
      <c r="S125" s="167"/>
      <c r="T125" s="169">
        <f>SUM(T126:T135)</f>
        <v>0</v>
      </c>
      <c r="AR125" s="170" t="s">
        <v>83</v>
      </c>
      <c r="AT125" s="171" t="s">
        <v>72</v>
      </c>
      <c r="AU125" s="171" t="s">
        <v>81</v>
      </c>
      <c r="AY125" s="170" t="s">
        <v>129</v>
      </c>
      <c r="BK125" s="172">
        <f>SUM(BK126:BK135)</f>
        <v>0</v>
      </c>
    </row>
    <row r="126" spans="1:65" s="2" customFormat="1" ht="44.25" customHeight="1">
      <c r="A126" s="35"/>
      <c r="B126" s="36"/>
      <c r="C126" s="175" t="s">
        <v>212</v>
      </c>
      <c r="D126" s="175" t="s">
        <v>132</v>
      </c>
      <c r="E126" s="176" t="s">
        <v>213</v>
      </c>
      <c r="F126" s="177" t="s">
        <v>214</v>
      </c>
      <c r="G126" s="178" t="s">
        <v>150</v>
      </c>
      <c r="H126" s="179">
        <v>5077</v>
      </c>
      <c r="I126" s="180"/>
      <c r="J126" s="181">
        <f>ROUND(I126*H126,2)</f>
        <v>0</v>
      </c>
      <c r="K126" s="182"/>
      <c r="L126" s="40"/>
      <c r="M126" s="183" t="s">
        <v>19</v>
      </c>
      <c r="N126" s="184" t="s">
        <v>44</v>
      </c>
      <c r="O126" s="65"/>
      <c r="P126" s="185">
        <f>O126*H126</f>
        <v>0</v>
      </c>
      <c r="Q126" s="185">
        <v>2.7999999999999998E-4</v>
      </c>
      <c r="R126" s="185">
        <f>Q126*H126</f>
        <v>1.4215599999999999</v>
      </c>
      <c r="S126" s="185">
        <v>0</v>
      </c>
      <c r="T126" s="18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7" t="s">
        <v>200</v>
      </c>
      <c r="AT126" s="187" t="s">
        <v>132</v>
      </c>
      <c r="AU126" s="187" t="s">
        <v>83</v>
      </c>
      <c r="AY126" s="18" t="s">
        <v>129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8" t="s">
        <v>81</v>
      </c>
      <c r="BK126" s="188">
        <f>ROUND(I126*H126,2)</f>
        <v>0</v>
      </c>
      <c r="BL126" s="18" t="s">
        <v>200</v>
      </c>
      <c r="BM126" s="187" t="s">
        <v>215</v>
      </c>
    </row>
    <row r="127" spans="1:65" s="2" customFormat="1">
      <c r="A127" s="35"/>
      <c r="B127" s="36"/>
      <c r="C127" s="37"/>
      <c r="D127" s="189" t="s">
        <v>138</v>
      </c>
      <c r="E127" s="37"/>
      <c r="F127" s="190" t="s">
        <v>216</v>
      </c>
      <c r="G127" s="37"/>
      <c r="H127" s="37"/>
      <c r="I127" s="191"/>
      <c r="J127" s="37"/>
      <c r="K127" s="37"/>
      <c r="L127" s="40"/>
      <c r="M127" s="192"/>
      <c r="N127" s="193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138</v>
      </c>
      <c r="AU127" s="18" t="s">
        <v>83</v>
      </c>
    </row>
    <row r="128" spans="1:65" s="2" customFormat="1" ht="24.2" customHeight="1">
      <c r="A128" s="35"/>
      <c r="B128" s="36"/>
      <c r="C128" s="175" t="s">
        <v>217</v>
      </c>
      <c r="D128" s="175" t="s">
        <v>132</v>
      </c>
      <c r="E128" s="176" t="s">
        <v>218</v>
      </c>
      <c r="F128" s="177" t="s">
        <v>219</v>
      </c>
      <c r="G128" s="178" t="s">
        <v>150</v>
      </c>
      <c r="H128" s="179">
        <v>507.7</v>
      </c>
      <c r="I128" s="180"/>
      <c r="J128" s="181">
        <f>ROUND(I128*H128,2)</f>
        <v>0</v>
      </c>
      <c r="K128" s="182"/>
      <c r="L128" s="40"/>
      <c r="M128" s="183" t="s">
        <v>19</v>
      </c>
      <c r="N128" s="184" t="s">
        <v>44</v>
      </c>
      <c r="O128" s="65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7" t="s">
        <v>200</v>
      </c>
      <c r="AT128" s="187" t="s">
        <v>132</v>
      </c>
      <c r="AU128" s="187" t="s">
        <v>83</v>
      </c>
      <c r="AY128" s="18" t="s">
        <v>129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81</v>
      </c>
      <c r="BK128" s="188">
        <f>ROUND(I128*H128,2)</f>
        <v>0</v>
      </c>
      <c r="BL128" s="18" t="s">
        <v>200</v>
      </c>
      <c r="BM128" s="187" t="s">
        <v>220</v>
      </c>
    </row>
    <row r="129" spans="1:65" s="2" customFormat="1">
      <c r="A129" s="35"/>
      <c r="B129" s="36"/>
      <c r="C129" s="37"/>
      <c r="D129" s="189" t="s">
        <v>138</v>
      </c>
      <c r="E129" s="37"/>
      <c r="F129" s="190" t="s">
        <v>221</v>
      </c>
      <c r="G129" s="37"/>
      <c r="H129" s="37"/>
      <c r="I129" s="191"/>
      <c r="J129" s="37"/>
      <c r="K129" s="37"/>
      <c r="L129" s="40"/>
      <c r="M129" s="192"/>
      <c r="N129" s="193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138</v>
      </c>
      <c r="AU129" s="18" t="s">
        <v>83</v>
      </c>
    </row>
    <row r="130" spans="1:65" s="13" customFormat="1">
      <c r="B130" s="206"/>
      <c r="C130" s="207"/>
      <c r="D130" s="208" t="s">
        <v>203</v>
      </c>
      <c r="E130" s="209" t="s">
        <v>19</v>
      </c>
      <c r="F130" s="210" t="s">
        <v>204</v>
      </c>
      <c r="G130" s="207"/>
      <c r="H130" s="211">
        <v>3712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203</v>
      </c>
      <c r="AU130" s="217" t="s">
        <v>83</v>
      </c>
      <c r="AV130" s="13" t="s">
        <v>83</v>
      </c>
      <c r="AW130" s="13" t="s">
        <v>34</v>
      </c>
      <c r="AX130" s="13" t="s">
        <v>73</v>
      </c>
      <c r="AY130" s="217" t="s">
        <v>129</v>
      </c>
    </row>
    <row r="131" spans="1:65" s="14" customFormat="1">
      <c r="B131" s="218"/>
      <c r="C131" s="219"/>
      <c r="D131" s="208" t="s">
        <v>203</v>
      </c>
      <c r="E131" s="220" t="s">
        <v>19</v>
      </c>
      <c r="F131" s="221" t="s">
        <v>205</v>
      </c>
      <c r="G131" s="219"/>
      <c r="H131" s="220" t="s">
        <v>19</v>
      </c>
      <c r="I131" s="222"/>
      <c r="J131" s="219"/>
      <c r="K131" s="219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203</v>
      </c>
      <c r="AU131" s="227" t="s">
        <v>83</v>
      </c>
      <c r="AV131" s="14" t="s">
        <v>81</v>
      </c>
      <c r="AW131" s="14" t="s">
        <v>34</v>
      </c>
      <c r="AX131" s="14" t="s">
        <v>73</v>
      </c>
      <c r="AY131" s="227" t="s">
        <v>129</v>
      </c>
    </row>
    <row r="132" spans="1:65" s="13" customFormat="1">
      <c r="B132" s="206"/>
      <c r="C132" s="207"/>
      <c r="D132" s="208" t="s">
        <v>203</v>
      </c>
      <c r="E132" s="209" t="s">
        <v>19</v>
      </c>
      <c r="F132" s="210" t="s">
        <v>206</v>
      </c>
      <c r="G132" s="207"/>
      <c r="H132" s="211">
        <v>1365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203</v>
      </c>
      <c r="AU132" s="217" t="s">
        <v>83</v>
      </c>
      <c r="AV132" s="13" t="s">
        <v>83</v>
      </c>
      <c r="AW132" s="13" t="s">
        <v>34</v>
      </c>
      <c r="AX132" s="13" t="s">
        <v>73</v>
      </c>
      <c r="AY132" s="217" t="s">
        <v>129</v>
      </c>
    </row>
    <row r="133" spans="1:65" s="14" customFormat="1">
      <c r="B133" s="218"/>
      <c r="C133" s="219"/>
      <c r="D133" s="208" t="s">
        <v>203</v>
      </c>
      <c r="E133" s="220" t="s">
        <v>19</v>
      </c>
      <c r="F133" s="221" t="s">
        <v>207</v>
      </c>
      <c r="G133" s="219"/>
      <c r="H133" s="220" t="s">
        <v>19</v>
      </c>
      <c r="I133" s="222"/>
      <c r="J133" s="219"/>
      <c r="K133" s="219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203</v>
      </c>
      <c r="AU133" s="227" t="s">
        <v>83</v>
      </c>
      <c r="AV133" s="14" t="s">
        <v>81</v>
      </c>
      <c r="AW133" s="14" t="s">
        <v>34</v>
      </c>
      <c r="AX133" s="14" t="s">
        <v>73</v>
      </c>
      <c r="AY133" s="227" t="s">
        <v>129</v>
      </c>
    </row>
    <row r="134" spans="1:65" s="15" customFormat="1">
      <c r="B134" s="228"/>
      <c r="C134" s="229"/>
      <c r="D134" s="208" t="s">
        <v>203</v>
      </c>
      <c r="E134" s="230" t="s">
        <v>19</v>
      </c>
      <c r="F134" s="231" t="s">
        <v>208</v>
      </c>
      <c r="G134" s="229"/>
      <c r="H134" s="232">
        <v>5077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203</v>
      </c>
      <c r="AU134" s="238" t="s">
        <v>83</v>
      </c>
      <c r="AV134" s="15" t="s">
        <v>136</v>
      </c>
      <c r="AW134" s="15" t="s">
        <v>34</v>
      </c>
      <c r="AX134" s="15" t="s">
        <v>81</v>
      </c>
      <c r="AY134" s="238" t="s">
        <v>129</v>
      </c>
    </row>
    <row r="135" spans="1:65" s="13" customFormat="1">
      <c r="B135" s="206"/>
      <c r="C135" s="207"/>
      <c r="D135" s="208" t="s">
        <v>203</v>
      </c>
      <c r="E135" s="207"/>
      <c r="F135" s="210" t="s">
        <v>209</v>
      </c>
      <c r="G135" s="207"/>
      <c r="H135" s="211">
        <v>507.7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203</v>
      </c>
      <c r="AU135" s="217" t="s">
        <v>83</v>
      </c>
      <c r="AV135" s="13" t="s">
        <v>83</v>
      </c>
      <c r="AW135" s="13" t="s">
        <v>4</v>
      </c>
      <c r="AX135" s="13" t="s">
        <v>81</v>
      </c>
      <c r="AY135" s="217" t="s">
        <v>129</v>
      </c>
    </row>
    <row r="136" spans="1:65" s="12" customFormat="1" ht="22.9" customHeight="1">
      <c r="B136" s="159"/>
      <c r="C136" s="160"/>
      <c r="D136" s="161" t="s">
        <v>72</v>
      </c>
      <c r="E136" s="173" t="s">
        <v>222</v>
      </c>
      <c r="F136" s="173" t="s">
        <v>223</v>
      </c>
      <c r="G136" s="160"/>
      <c r="H136" s="160"/>
      <c r="I136" s="163"/>
      <c r="J136" s="174">
        <f>BK136</f>
        <v>0</v>
      </c>
      <c r="K136" s="160"/>
      <c r="L136" s="165"/>
      <c r="M136" s="166"/>
      <c r="N136" s="167"/>
      <c r="O136" s="167"/>
      <c r="P136" s="168">
        <f>SUM(P137:P141)</f>
        <v>0</v>
      </c>
      <c r="Q136" s="167"/>
      <c r="R136" s="168">
        <f>SUM(R137:R141)</f>
        <v>0.14332500000000001</v>
      </c>
      <c r="S136" s="167"/>
      <c r="T136" s="169">
        <f>SUM(T137:T141)</f>
        <v>0</v>
      </c>
      <c r="AR136" s="170" t="s">
        <v>81</v>
      </c>
      <c r="AT136" s="171" t="s">
        <v>72</v>
      </c>
      <c r="AU136" s="171" t="s">
        <v>81</v>
      </c>
      <c r="AY136" s="170" t="s">
        <v>129</v>
      </c>
      <c r="BK136" s="172">
        <f>SUM(BK137:BK141)</f>
        <v>0</v>
      </c>
    </row>
    <row r="137" spans="1:65" s="2" customFormat="1" ht="37.9" customHeight="1">
      <c r="A137" s="35"/>
      <c r="B137" s="36"/>
      <c r="C137" s="175" t="s">
        <v>8</v>
      </c>
      <c r="D137" s="175" t="s">
        <v>132</v>
      </c>
      <c r="E137" s="176" t="s">
        <v>224</v>
      </c>
      <c r="F137" s="177" t="s">
        <v>225</v>
      </c>
      <c r="G137" s="178" t="s">
        <v>150</v>
      </c>
      <c r="H137" s="179">
        <v>682.5</v>
      </c>
      <c r="I137" s="180"/>
      <c r="J137" s="181">
        <f>ROUND(I137*H137,2)</f>
        <v>0</v>
      </c>
      <c r="K137" s="182"/>
      <c r="L137" s="40"/>
      <c r="M137" s="183" t="s">
        <v>19</v>
      </c>
      <c r="N137" s="184" t="s">
        <v>44</v>
      </c>
      <c r="O137" s="65"/>
      <c r="P137" s="185">
        <f>O137*H137</f>
        <v>0</v>
      </c>
      <c r="Q137" s="185">
        <v>2.1000000000000001E-4</v>
      </c>
      <c r="R137" s="185">
        <f>Q137*H137</f>
        <v>0.14332500000000001</v>
      </c>
      <c r="S137" s="185">
        <v>0</v>
      </c>
      <c r="T137" s="18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136</v>
      </c>
      <c r="AT137" s="187" t="s">
        <v>132</v>
      </c>
      <c r="AU137" s="187" t="s">
        <v>83</v>
      </c>
      <c r="AY137" s="18" t="s">
        <v>129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81</v>
      </c>
      <c r="BK137" s="188">
        <f>ROUND(I137*H137,2)</f>
        <v>0</v>
      </c>
      <c r="BL137" s="18" t="s">
        <v>136</v>
      </c>
      <c r="BM137" s="187" t="s">
        <v>226</v>
      </c>
    </row>
    <row r="138" spans="1:65" s="2" customFormat="1">
      <c r="A138" s="35"/>
      <c r="B138" s="36"/>
      <c r="C138" s="37"/>
      <c r="D138" s="189" t="s">
        <v>138</v>
      </c>
      <c r="E138" s="37"/>
      <c r="F138" s="190" t="s">
        <v>227</v>
      </c>
      <c r="G138" s="37"/>
      <c r="H138" s="37"/>
      <c r="I138" s="191"/>
      <c r="J138" s="37"/>
      <c r="K138" s="37"/>
      <c r="L138" s="40"/>
      <c r="M138" s="192"/>
      <c r="N138" s="19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138</v>
      </c>
      <c r="AU138" s="18" t="s">
        <v>83</v>
      </c>
    </row>
    <row r="139" spans="1:65" s="13" customFormat="1">
      <c r="B139" s="206"/>
      <c r="C139" s="207"/>
      <c r="D139" s="208" t="s">
        <v>203</v>
      </c>
      <c r="E139" s="209" t="s">
        <v>19</v>
      </c>
      <c r="F139" s="210" t="s">
        <v>228</v>
      </c>
      <c r="G139" s="207"/>
      <c r="H139" s="211">
        <v>682.5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203</v>
      </c>
      <c r="AU139" s="217" t="s">
        <v>83</v>
      </c>
      <c r="AV139" s="13" t="s">
        <v>83</v>
      </c>
      <c r="AW139" s="13" t="s">
        <v>34</v>
      </c>
      <c r="AX139" s="13" t="s">
        <v>73</v>
      </c>
      <c r="AY139" s="217" t="s">
        <v>129</v>
      </c>
    </row>
    <row r="140" spans="1:65" s="14" customFormat="1">
      <c r="B140" s="218"/>
      <c r="C140" s="219"/>
      <c r="D140" s="208" t="s">
        <v>203</v>
      </c>
      <c r="E140" s="220" t="s">
        <v>19</v>
      </c>
      <c r="F140" s="221" t="s">
        <v>229</v>
      </c>
      <c r="G140" s="219"/>
      <c r="H140" s="220" t="s">
        <v>19</v>
      </c>
      <c r="I140" s="222"/>
      <c r="J140" s="219"/>
      <c r="K140" s="219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203</v>
      </c>
      <c r="AU140" s="227" t="s">
        <v>83</v>
      </c>
      <c r="AV140" s="14" t="s">
        <v>81</v>
      </c>
      <c r="AW140" s="14" t="s">
        <v>34</v>
      </c>
      <c r="AX140" s="14" t="s">
        <v>73</v>
      </c>
      <c r="AY140" s="227" t="s">
        <v>129</v>
      </c>
    </row>
    <row r="141" spans="1:65" s="15" customFormat="1">
      <c r="B141" s="228"/>
      <c r="C141" s="229"/>
      <c r="D141" s="208" t="s">
        <v>203</v>
      </c>
      <c r="E141" s="230" t="s">
        <v>19</v>
      </c>
      <c r="F141" s="231" t="s">
        <v>230</v>
      </c>
      <c r="G141" s="229"/>
      <c r="H141" s="232">
        <v>682.5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203</v>
      </c>
      <c r="AU141" s="238" t="s">
        <v>83</v>
      </c>
      <c r="AV141" s="15" t="s">
        <v>136</v>
      </c>
      <c r="AW141" s="15" t="s">
        <v>34</v>
      </c>
      <c r="AX141" s="15" t="s">
        <v>81</v>
      </c>
      <c r="AY141" s="238" t="s">
        <v>129</v>
      </c>
    </row>
    <row r="142" spans="1:65" s="12" customFormat="1" ht="22.9" customHeight="1">
      <c r="B142" s="159"/>
      <c r="C142" s="160"/>
      <c r="D142" s="161" t="s">
        <v>72</v>
      </c>
      <c r="E142" s="173" t="s">
        <v>231</v>
      </c>
      <c r="F142" s="173" t="s">
        <v>232</v>
      </c>
      <c r="G142" s="160"/>
      <c r="H142" s="160"/>
      <c r="I142" s="163"/>
      <c r="J142" s="174">
        <f>BK142</f>
        <v>0</v>
      </c>
      <c r="K142" s="160"/>
      <c r="L142" s="165"/>
      <c r="M142" s="166"/>
      <c r="N142" s="167"/>
      <c r="O142" s="167"/>
      <c r="P142" s="168">
        <f>P143</f>
        <v>0</v>
      </c>
      <c r="Q142" s="167"/>
      <c r="R142" s="168">
        <f>R143</f>
        <v>5.4600000000000003E-2</v>
      </c>
      <c r="S142" s="167"/>
      <c r="T142" s="169">
        <f>T143</f>
        <v>0</v>
      </c>
      <c r="AR142" s="170" t="s">
        <v>81</v>
      </c>
      <c r="AT142" s="171" t="s">
        <v>72</v>
      </c>
      <c r="AU142" s="171" t="s">
        <v>81</v>
      </c>
      <c r="AY142" s="170" t="s">
        <v>129</v>
      </c>
      <c r="BK142" s="172">
        <f>BK143</f>
        <v>0</v>
      </c>
    </row>
    <row r="143" spans="1:65" s="2" customFormat="1" ht="24.2" customHeight="1">
      <c r="A143" s="35"/>
      <c r="B143" s="36"/>
      <c r="C143" s="175" t="s">
        <v>200</v>
      </c>
      <c r="D143" s="175" t="s">
        <v>132</v>
      </c>
      <c r="E143" s="176" t="s">
        <v>233</v>
      </c>
      <c r="F143" s="177" t="s">
        <v>234</v>
      </c>
      <c r="G143" s="178" t="s">
        <v>150</v>
      </c>
      <c r="H143" s="179">
        <v>1365</v>
      </c>
      <c r="I143" s="180"/>
      <c r="J143" s="181">
        <f>ROUND(I143*H143,2)</f>
        <v>0</v>
      </c>
      <c r="K143" s="182"/>
      <c r="L143" s="40"/>
      <c r="M143" s="183" t="s">
        <v>19</v>
      </c>
      <c r="N143" s="184" t="s">
        <v>44</v>
      </c>
      <c r="O143" s="65"/>
      <c r="P143" s="185">
        <f>O143*H143</f>
        <v>0</v>
      </c>
      <c r="Q143" s="185">
        <v>4.0000000000000003E-5</v>
      </c>
      <c r="R143" s="185">
        <f>Q143*H143</f>
        <v>5.4600000000000003E-2</v>
      </c>
      <c r="S143" s="185">
        <v>0</v>
      </c>
      <c r="T143" s="18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7" t="s">
        <v>136</v>
      </c>
      <c r="AT143" s="187" t="s">
        <v>132</v>
      </c>
      <c r="AU143" s="187" t="s">
        <v>83</v>
      </c>
      <c r="AY143" s="18" t="s">
        <v>129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8" t="s">
        <v>81</v>
      </c>
      <c r="BK143" s="188">
        <f>ROUND(I143*H143,2)</f>
        <v>0</v>
      </c>
      <c r="BL143" s="18" t="s">
        <v>136</v>
      </c>
      <c r="BM143" s="187" t="s">
        <v>235</v>
      </c>
    </row>
    <row r="144" spans="1:65" s="12" customFormat="1" ht="22.9" customHeight="1">
      <c r="B144" s="159"/>
      <c r="C144" s="160"/>
      <c r="D144" s="161" t="s">
        <v>72</v>
      </c>
      <c r="E144" s="173" t="s">
        <v>236</v>
      </c>
      <c r="F144" s="173" t="s">
        <v>237</v>
      </c>
      <c r="G144" s="160"/>
      <c r="H144" s="160"/>
      <c r="I144" s="163"/>
      <c r="J144" s="174">
        <f>BK144</f>
        <v>0</v>
      </c>
      <c r="K144" s="160"/>
      <c r="L144" s="165"/>
      <c r="M144" s="166"/>
      <c r="N144" s="167"/>
      <c r="O144" s="167"/>
      <c r="P144" s="168">
        <f>SUM(P145:P161)</f>
        <v>0</v>
      </c>
      <c r="Q144" s="167"/>
      <c r="R144" s="168">
        <f>SUM(R145:R161)</f>
        <v>0</v>
      </c>
      <c r="S144" s="167"/>
      <c r="T144" s="169">
        <f>SUM(T145:T161)</f>
        <v>2.7620000000000005</v>
      </c>
      <c r="AR144" s="170" t="s">
        <v>81</v>
      </c>
      <c r="AT144" s="171" t="s">
        <v>72</v>
      </c>
      <c r="AU144" s="171" t="s">
        <v>81</v>
      </c>
      <c r="AY144" s="170" t="s">
        <v>129</v>
      </c>
      <c r="BK144" s="172">
        <f>SUM(BK145:BK161)</f>
        <v>0</v>
      </c>
    </row>
    <row r="145" spans="1:65" s="2" customFormat="1" ht="44.25" customHeight="1">
      <c r="A145" s="35"/>
      <c r="B145" s="36"/>
      <c r="C145" s="175" t="s">
        <v>238</v>
      </c>
      <c r="D145" s="175" t="s">
        <v>132</v>
      </c>
      <c r="E145" s="176" t="s">
        <v>239</v>
      </c>
      <c r="F145" s="177" t="s">
        <v>240</v>
      </c>
      <c r="G145" s="178" t="s">
        <v>135</v>
      </c>
      <c r="H145" s="179">
        <v>362</v>
      </c>
      <c r="I145" s="180"/>
      <c r="J145" s="181">
        <f>ROUND(I145*H145,2)</f>
        <v>0</v>
      </c>
      <c r="K145" s="182"/>
      <c r="L145" s="40"/>
      <c r="M145" s="183" t="s">
        <v>19</v>
      </c>
      <c r="N145" s="184" t="s">
        <v>44</v>
      </c>
      <c r="O145" s="65"/>
      <c r="P145" s="185">
        <f>O145*H145</f>
        <v>0</v>
      </c>
      <c r="Q145" s="185">
        <v>0</v>
      </c>
      <c r="R145" s="185">
        <f>Q145*H145</f>
        <v>0</v>
      </c>
      <c r="S145" s="185">
        <v>1E-3</v>
      </c>
      <c r="T145" s="186">
        <f>S145*H145</f>
        <v>0.36199999999999999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7" t="s">
        <v>136</v>
      </c>
      <c r="AT145" s="187" t="s">
        <v>132</v>
      </c>
      <c r="AU145" s="187" t="s">
        <v>83</v>
      </c>
      <c r="AY145" s="18" t="s">
        <v>129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8" t="s">
        <v>81</v>
      </c>
      <c r="BK145" s="188">
        <f>ROUND(I145*H145,2)</f>
        <v>0</v>
      </c>
      <c r="BL145" s="18" t="s">
        <v>136</v>
      </c>
      <c r="BM145" s="187" t="s">
        <v>241</v>
      </c>
    </row>
    <row r="146" spans="1:65" s="2" customFormat="1">
      <c r="A146" s="35"/>
      <c r="B146" s="36"/>
      <c r="C146" s="37"/>
      <c r="D146" s="189" t="s">
        <v>138</v>
      </c>
      <c r="E146" s="37"/>
      <c r="F146" s="190" t="s">
        <v>242</v>
      </c>
      <c r="G146" s="37"/>
      <c r="H146" s="37"/>
      <c r="I146" s="191"/>
      <c r="J146" s="37"/>
      <c r="K146" s="37"/>
      <c r="L146" s="40"/>
      <c r="M146" s="192"/>
      <c r="N146" s="193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138</v>
      </c>
      <c r="AU146" s="18" t="s">
        <v>83</v>
      </c>
    </row>
    <row r="147" spans="1:65" s="2" customFormat="1" ht="44.25" customHeight="1">
      <c r="A147" s="35"/>
      <c r="B147" s="36"/>
      <c r="C147" s="175" t="s">
        <v>243</v>
      </c>
      <c r="D147" s="175" t="s">
        <v>132</v>
      </c>
      <c r="E147" s="176" t="s">
        <v>244</v>
      </c>
      <c r="F147" s="177" t="s">
        <v>245</v>
      </c>
      <c r="G147" s="178" t="s">
        <v>135</v>
      </c>
      <c r="H147" s="179">
        <v>1</v>
      </c>
      <c r="I147" s="180"/>
      <c r="J147" s="181">
        <f>ROUND(I147*H147,2)</f>
        <v>0</v>
      </c>
      <c r="K147" s="182"/>
      <c r="L147" s="40"/>
      <c r="M147" s="183" t="s">
        <v>19</v>
      </c>
      <c r="N147" s="184" t="s">
        <v>44</v>
      </c>
      <c r="O147" s="65"/>
      <c r="P147" s="185">
        <f>O147*H147</f>
        <v>0</v>
      </c>
      <c r="Q147" s="185">
        <v>0</v>
      </c>
      <c r="R147" s="185">
        <f>Q147*H147</f>
        <v>0</v>
      </c>
      <c r="S147" s="185">
        <v>3.0000000000000001E-3</v>
      </c>
      <c r="T147" s="186">
        <f>S147*H147</f>
        <v>3.0000000000000001E-3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7" t="s">
        <v>136</v>
      </c>
      <c r="AT147" s="187" t="s">
        <v>132</v>
      </c>
      <c r="AU147" s="187" t="s">
        <v>83</v>
      </c>
      <c r="AY147" s="18" t="s">
        <v>129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8" t="s">
        <v>81</v>
      </c>
      <c r="BK147" s="188">
        <f>ROUND(I147*H147,2)</f>
        <v>0</v>
      </c>
      <c r="BL147" s="18" t="s">
        <v>136</v>
      </c>
      <c r="BM147" s="187" t="s">
        <v>246</v>
      </c>
    </row>
    <row r="148" spans="1:65" s="2" customFormat="1">
      <c r="A148" s="35"/>
      <c r="B148" s="36"/>
      <c r="C148" s="37"/>
      <c r="D148" s="189" t="s">
        <v>138</v>
      </c>
      <c r="E148" s="37"/>
      <c r="F148" s="190" t="s">
        <v>247</v>
      </c>
      <c r="G148" s="37"/>
      <c r="H148" s="37"/>
      <c r="I148" s="191"/>
      <c r="J148" s="37"/>
      <c r="K148" s="37"/>
      <c r="L148" s="40"/>
      <c r="M148" s="192"/>
      <c r="N148" s="193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138</v>
      </c>
      <c r="AU148" s="18" t="s">
        <v>83</v>
      </c>
    </row>
    <row r="149" spans="1:65" s="2" customFormat="1" ht="21.75" customHeight="1">
      <c r="A149" s="35"/>
      <c r="B149" s="36"/>
      <c r="C149" s="175" t="s">
        <v>248</v>
      </c>
      <c r="D149" s="175" t="s">
        <v>132</v>
      </c>
      <c r="E149" s="176" t="s">
        <v>249</v>
      </c>
      <c r="F149" s="177" t="s">
        <v>250</v>
      </c>
      <c r="G149" s="178" t="s">
        <v>135</v>
      </c>
      <c r="H149" s="179">
        <v>3</v>
      </c>
      <c r="I149" s="180"/>
      <c r="J149" s="181">
        <f>ROUND(I149*H149,2)</f>
        <v>0</v>
      </c>
      <c r="K149" s="182"/>
      <c r="L149" s="40"/>
      <c r="M149" s="183" t="s">
        <v>19</v>
      </c>
      <c r="N149" s="184" t="s">
        <v>44</v>
      </c>
      <c r="O149" s="65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7" t="s">
        <v>136</v>
      </c>
      <c r="AT149" s="187" t="s">
        <v>132</v>
      </c>
      <c r="AU149" s="187" t="s">
        <v>83</v>
      </c>
      <c r="AY149" s="18" t="s">
        <v>129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8" t="s">
        <v>81</v>
      </c>
      <c r="BK149" s="188">
        <f>ROUND(I149*H149,2)</f>
        <v>0</v>
      </c>
      <c r="BL149" s="18" t="s">
        <v>136</v>
      </c>
      <c r="BM149" s="187" t="s">
        <v>251</v>
      </c>
    </row>
    <row r="150" spans="1:65" s="2" customFormat="1" ht="21.75" customHeight="1">
      <c r="A150" s="35"/>
      <c r="B150" s="36"/>
      <c r="C150" s="175" t="s">
        <v>252</v>
      </c>
      <c r="D150" s="175" t="s">
        <v>132</v>
      </c>
      <c r="E150" s="176" t="s">
        <v>253</v>
      </c>
      <c r="F150" s="177" t="s">
        <v>254</v>
      </c>
      <c r="G150" s="178" t="s">
        <v>155</v>
      </c>
      <c r="H150" s="179">
        <v>2397</v>
      </c>
      <c r="I150" s="180"/>
      <c r="J150" s="181">
        <f>ROUND(I150*H150,2)</f>
        <v>0</v>
      </c>
      <c r="K150" s="182"/>
      <c r="L150" s="40"/>
      <c r="M150" s="183" t="s">
        <v>19</v>
      </c>
      <c r="N150" s="184" t="s">
        <v>44</v>
      </c>
      <c r="O150" s="65"/>
      <c r="P150" s="185">
        <f>O150*H150</f>
        <v>0</v>
      </c>
      <c r="Q150" s="185">
        <v>0</v>
      </c>
      <c r="R150" s="185">
        <f>Q150*H150</f>
        <v>0</v>
      </c>
      <c r="S150" s="185">
        <v>1E-3</v>
      </c>
      <c r="T150" s="186">
        <f>S150*H150</f>
        <v>2.3970000000000002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7" t="s">
        <v>136</v>
      </c>
      <c r="AT150" s="187" t="s">
        <v>132</v>
      </c>
      <c r="AU150" s="187" t="s">
        <v>83</v>
      </c>
      <c r="AY150" s="18" t="s">
        <v>129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81</v>
      </c>
      <c r="BK150" s="188">
        <f>ROUND(I150*H150,2)</f>
        <v>0</v>
      </c>
      <c r="BL150" s="18" t="s">
        <v>136</v>
      </c>
      <c r="BM150" s="187" t="s">
        <v>255</v>
      </c>
    </row>
    <row r="151" spans="1:65" s="2" customFormat="1" ht="44.25" customHeight="1">
      <c r="A151" s="35"/>
      <c r="B151" s="36"/>
      <c r="C151" s="175" t="s">
        <v>7</v>
      </c>
      <c r="D151" s="175" t="s">
        <v>132</v>
      </c>
      <c r="E151" s="176" t="s">
        <v>256</v>
      </c>
      <c r="F151" s="177" t="s">
        <v>257</v>
      </c>
      <c r="G151" s="178" t="s">
        <v>258</v>
      </c>
      <c r="H151" s="179">
        <v>2.919</v>
      </c>
      <c r="I151" s="180"/>
      <c r="J151" s="181">
        <f>ROUND(I151*H151,2)</f>
        <v>0</v>
      </c>
      <c r="K151" s="182"/>
      <c r="L151" s="40"/>
      <c r="M151" s="183" t="s">
        <v>19</v>
      </c>
      <c r="N151" s="184" t="s">
        <v>44</v>
      </c>
      <c r="O151" s="65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7" t="s">
        <v>136</v>
      </c>
      <c r="AT151" s="187" t="s">
        <v>132</v>
      </c>
      <c r="AU151" s="187" t="s">
        <v>83</v>
      </c>
      <c r="AY151" s="18" t="s">
        <v>129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8" t="s">
        <v>81</v>
      </c>
      <c r="BK151" s="188">
        <f>ROUND(I151*H151,2)</f>
        <v>0</v>
      </c>
      <c r="BL151" s="18" t="s">
        <v>136</v>
      </c>
      <c r="BM151" s="187" t="s">
        <v>259</v>
      </c>
    </row>
    <row r="152" spans="1:65" s="2" customFormat="1">
      <c r="A152" s="35"/>
      <c r="B152" s="36"/>
      <c r="C152" s="37"/>
      <c r="D152" s="189" t="s">
        <v>138</v>
      </c>
      <c r="E152" s="37"/>
      <c r="F152" s="190" t="s">
        <v>260</v>
      </c>
      <c r="G152" s="37"/>
      <c r="H152" s="37"/>
      <c r="I152" s="191"/>
      <c r="J152" s="37"/>
      <c r="K152" s="37"/>
      <c r="L152" s="40"/>
      <c r="M152" s="192"/>
      <c r="N152" s="193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138</v>
      </c>
      <c r="AU152" s="18" t="s">
        <v>83</v>
      </c>
    </row>
    <row r="153" spans="1:65" s="2" customFormat="1" ht="33" customHeight="1">
      <c r="A153" s="35"/>
      <c r="B153" s="36"/>
      <c r="C153" s="175" t="s">
        <v>261</v>
      </c>
      <c r="D153" s="175" t="s">
        <v>132</v>
      </c>
      <c r="E153" s="176" t="s">
        <v>262</v>
      </c>
      <c r="F153" s="177" t="s">
        <v>263</v>
      </c>
      <c r="G153" s="178" t="s">
        <v>258</v>
      </c>
      <c r="H153" s="179">
        <v>2.919</v>
      </c>
      <c r="I153" s="180"/>
      <c r="J153" s="181">
        <f>ROUND(I153*H153,2)</f>
        <v>0</v>
      </c>
      <c r="K153" s="182"/>
      <c r="L153" s="40"/>
      <c r="M153" s="183" t="s">
        <v>19</v>
      </c>
      <c r="N153" s="184" t="s">
        <v>44</v>
      </c>
      <c r="O153" s="65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7" t="s">
        <v>136</v>
      </c>
      <c r="AT153" s="187" t="s">
        <v>132</v>
      </c>
      <c r="AU153" s="187" t="s">
        <v>83</v>
      </c>
      <c r="AY153" s="18" t="s">
        <v>129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8" t="s">
        <v>81</v>
      </c>
      <c r="BK153" s="188">
        <f>ROUND(I153*H153,2)</f>
        <v>0</v>
      </c>
      <c r="BL153" s="18" t="s">
        <v>136</v>
      </c>
      <c r="BM153" s="187" t="s">
        <v>264</v>
      </c>
    </row>
    <row r="154" spans="1:65" s="2" customFormat="1">
      <c r="A154" s="35"/>
      <c r="B154" s="36"/>
      <c r="C154" s="37"/>
      <c r="D154" s="189" t="s">
        <v>138</v>
      </c>
      <c r="E154" s="37"/>
      <c r="F154" s="190" t="s">
        <v>265</v>
      </c>
      <c r="G154" s="37"/>
      <c r="H154" s="37"/>
      <c r="I154" s="191"/>
      <c r="J154" s="37"/>
      <c r="K154" s="37"/>
      <c r="L154" s="40"/>
      <c r="M154" s="192"/>
      <c r="N154" s="193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138</v>
      </c>
      <c r="AU154" s="18" t="s">
        <v>83</v>
      </c>
    </row>
    <row r="155" spans="1:65" s="2" customFormat="1" ht="44.25" customHeight="1">
      <c r="A155" s="35"/>
      <c r="B155" s="36"/>
      <c r="C155" s="175" t="s">
        <v>266</v>
      </c>
      <c r="D155" s="175" t="s">
        <v>132</v>
      </c>
      <c r="E155" s="176" t="s">
        <v>267</v>
      </c>
      <c r="F155" s="177" t="s">
        <v>268</v>
      </c>
      <c r="G155" s="178" t="s">
        <v>258</v>
      </c>
      <c r="H155" s="179">
        <v>72.974999999999994</v>
      </c>
      <c r="I155" s="180"/>
      <c r="J155" s="181">
        <f>ROUND(I155*H155,2)</f>
        <v>0</v>
      </c>
      <c r="K155" s="182"/>
      <c r="L155" s="40"/>
      <c r="M155" s="183" t="s">
        <v>19</v>
      </c>
      <c r="N155" s="184" t="s">
        <v>44</v>
      </c>
      <c r="O155" s="65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7" t="s">
        <v>136</v>
      </c>
      <c r="AT155" s="187" t="s">
        <v>132</v>
      </c>
      <c r="AU155" s="187" t="s">
        <v>83</v>
      </c>
      <c r="AY155" s="18" t="s">
        <v>129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8" t="s">
        <v>81</v>
      </c>
      <c r="BK155" s="188">
        <f>ROUND(I155*H155,2)</f>
        <v>0</v>
      </c>
      <c r="BL155" s="18" t="s">
        <v>136</v>
      </c>
      <c r="BM155" s="187" t="s">
        <v>269</v>
      </c>
    </row>
    <row r="156" spans="1:65" s="2" customFormat="1">
      <c r="A156" s="35"/>
      <c r="B156" s="36"/>
      <c r="C156" s="37"/>
      <c r="D156" s="189" t="s">
        <v>138</v>
      </c>
      <c r="E156" s="37"/>
      <c r="F156" s="190" t="s">
        <v>270</v>
      </c>
      <c r="G156" s="37"/>
      <c r="H156" s="37"/>
      <c r="I156" s="191"/>
      <c r="J156" s="37"/>
      <c r="K156" s="37"/>
      <c r="L156" s="40"/>
      <c r="M156" s="192"/>
      <c r="N156" s="193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138</v>
      </c>
      <c r="AU156" s="18" t="s">
        <v>83</v>
      </c>
    </row>
    <row r="157" spans="1:65" s="13" customFormat="1">
      <c r="B157" s="206"/>
      <c r="C157" s="207"/>
      <c r="D157" s="208" t="s">
        <v>203</v>
      </c>
      <c r="E157" s="207"/>
      <c r="F157" s="210" t="s">
        <v>271</v>
      </c>
      <c r="G157" s="207"/>
      <c r="H157" s="211">
        <v>72.974999999999994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203</v>
      </c>
      <c r="AU157" s="217" t="s">
        <v>83</v>
      </c>
      <c r="AV157" s="13" t="s">
        <v>83</v>
      </c>
      <c r="AW157" s="13" t="s">
        <v>4</v>
      </c>
      <c r="AX157" s="13" t="s">
        <v>81</v>
      </c>
      <c r="AY157" s="217" t="s">
        <v>129</v>
      </c>
    </row>
    <row r="158" spans="1:65" s="2" customFormat="1" ht="49.15" customHeight="1">
      <c r="A158" s="35"/>
      <c r="B158" s="36"/>
      <c r="C158" s="175" t="s">
        <v>272</v>
      </c>
      <c r="D158" s="175" t="s">
        <v>132</v>
      </c>
      <c r="E158" s="176" t="s">
        <v>273</v>
      </c>
      <c r="F158" s="177" t="s">
        <v>274</v>
      </c>
      <c r="G158" s="178" t="s">
        <v>258</v>
      </c>
      <c r="H158" s="179">
        <v>2.919</v>
      </c>
      <c r="I158" s="180"/>
      <c r="J158" s="181">
        <f>ROUND(I158*H158,2)</f>
        <v>0</v>
      </c>
      <c r="K158" s="182"/>
      <c r="L158" s="40"/>
      <c r="M158" s="183" t="s">
        <v>19</v>
      </c>
      <c r="N158" s="184" t="s">
        <v>44</v>
      </c>
      <c r="O158" s="65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7" t="s">
        <v>136</v>
      </c>
      <c r="AT158" s="187" t="s">
        <v>132</v>
      </c>
      <c r="AU158" s="187" t="s">
        <v>83</v>
      </c>
      <c r="AY158" s="18" t="s">
        <v>129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8" t="s">
        <v>81</v>
      </c>
      <c r="BK158" s="188">
        <f>ROUND(I158*H158,2)</f>
        <v>0</v>
      </c>
      <c r="BL158" s="18" t="s">
        <v>136</v>
      </c>
      <c r="BM158" s="187" t="s">
        <v>275</v>
      </c>
    </row>
    <row r="159" spans="1:65" s="2" customFormat="1">
      <c r="A159" s="35"/>
      <c r="B159" s="36"/>
      <c r="C159" s="37"/>
      <c r="D159" s="189" t="s">
        <v>138</v>
      </c>
      <c r="E159" s="37"/>
      <c r="F159" s="190" t="s">
        <v>276</v>
      </c>
      <c r="G159" s="37"/>
      <c r="H159" s="37"/>
      <c r="I159" s="191"/>
      <c r="J159" s="37"/>
      <c r="K159" s="37"/>
      <c r="L159" s="40"/>
      <c r="M159" s="192"/>
      <c r="N159" s="193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138</v>
      </c>
      <c r="AU159" s="18" t="s">
        <v>83</v>
      </c>
    </row>
    <row r="160" spans="1:65" s="2" customFormat="1" ht="55.5" customHeight="1">
      <c r="A160" s="35"/>
      <c r="B160" s="36"/>
      <c r="C160" s="175" t="s">
        <v>277</v>
      </c>
      <c r="D160" s="175" t="s">
        <v>132</v>
      </c>
      <c r="E160" s="176" t="s">
        <v>278</v>
      </c>
      <c r="F160" s="177" t="s">
        <v>279</v>
      </c>
      <c r="G160" s="178" t="s">
        <v>258</v>
      </c>
      <c r="H160" s="179">
        <v>9.4529999999999994</v>
      </c>
      <c r="I160" s="180"/>
      <c r="J160" s="181">
        <f>ROUND(I160*H160,2)</f>
        <v>0</v>
      </c>
      <c r="K160" s="182"/>
      <c r="L160" s="40"/>
      <c r="M160" s="183" t="s">
        <v>19</v>
      </c>
      <c r="N160" s="184" t="s">
        <v>44</v>
      </c>
      <c r="O160" s="65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7" t="s">
        <v>136</v>
      </c>
      <c r="AT160" s="187" t="s">
        <v>132</v>
      </c>
      <c r="AU160" s="187" t="s">
        <v>83</v>
      </c>
      <c r="AY160" s="18" t="s">
        <v>129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8" t="s">
        <v>81</v>
      </c>
      <c r="BK160" s="188">
        <f>ROUND(I160*H160,2)</f>
        <v>0</v>
      </c>
      <c r="BL160" s="18" t="s">
        <v>136</v>
      </c>
      <c r="BM160" s="187" t="s">
        <v>280</v>
      </c>
    </row>
    <row r="161" spans="1:65" s="2" customFormat="1">
      <c r="A161" s="35"/>
      <c r="B161" s="36"/>
      <c r="C161" s="37"/>
      <c r="D161" s="189" t="s">
        <v>138</v>
      </c>
      <c r="E161" s="37"/>
      <c r="F161" s="190" t="s">
        <v>281</v>
      </c>
      <c r="G161" s="37"/>
      <c r="H161" s="37"/>
      <c r="I161" s="191"/>
      <c r="J161" s="37"/>
      <c r="K161" s="37"/>
      <c r="L161" s="40"/>
      <c r="M161" s="192"/>
      <c r="N161" s="193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138</v>
      </c>
      <c r="AU161" s="18" t="s">
        <v>83</v>
      </c>
    </row>
    <row r="162" spans="1:65" s="12" customFormat="1" ht="25.9" customHeight="1">
      <c r="B162" s="159"/>
      <c r="C162" s="160"/>
      <c r="D162" s="161" t="s">
        <v>72</v>
      </c>
      <c r="E162" s="162" t="s">
        <v>282</v>
      </c>
      <c r="F162" s="162" t="s">
        <v>283</v>
      </c>
      <c r="G162" s="160"/>
      <c r="H162" s="160"/>
      <c r="I162" s="163"/>
      <c r="J162" s="164">
        <f>BK162</f>
        <v>0</v>
      </c>
      <c r="K162" s="160"/>
      <c r="L162" s="165"/>
      <c r="M162" s="166"/>
      <c r="N162" s="167"/>
      <c r="O162" s="167"/>
      <c r="P162" s="168">
        <f>P163</f>
        <v>0</v>
      </c>
      <c r="Q162" s="167"/>
      <c r="R162" s="168">
        <f>R163</f>
        <v>0</v>
      </c>
      <c r="S162" s="167"/>
      <c r="T162" s="169">
        <f>T163</f>
        <v>0</v>
      </c>
      <c r="AR162" s="170" t="s">
        <v>158</v>
      </c>
      <c r="AT162" s="171" t="s">
        <v>72</v>
      </c>
      <c r="AU162" s="171" t="s">
        <v>73</v>
      </c>
      <c r="AY162" s="170" t="s">
        <v>129</v>
      </c>
      <c r="BK162" s="172">
        <f>BK163</f>
        <v>0</v>
      </c>
    </row>
    <row r="163" spans="1:65" s="12" customFormat="1" ht="22.9" customHeight="1">
      <c r="B163" s="159"/>
      <c r="C163" s="160"/>
      <c r="D163" s="161" t="s">
        <v>72</v>
      </c>
      <c r="E163" s="173" t="s">
        <v>284</v>
      </c>
      <c r="F163" s="173" t="s">
        <v>285</v>
      </c>
      <c r="G163" s="160"/>
      <c r="H163" s="160"/>
      <c r="I163" s="163"/>
      <c r="J163" s="174">
        <f>BK163</f>
        <v>0</v>
      </c>
      <c r="K163" s="160"/>
      <c r="L163" s="165"/>
      <c r="M163" s="166"/>
      <c r="N163" s="167"/>
      <c r="O163" s="167"/>
      <c r="P163" s="168">
        <f>SUM(P164:P165)</f>
        <v>0</v>
      </c>
      <c r="Q163" s="167"/>
      <c r="R163" s="168">
        <f>SUM(R164:R165)</f>
        <v>0</v>
      </c>
      <c r="S163" s="167"/>
      <c r="T163" s="169">
        <f>SUM(T164:T165)</f>
        <v>0</v>
      </c>
      <c r="AR163" s="170" t="s">
        <v>158</v>
      </c>
      <c r="AT163" s="171" t="s">
        <v>72</v>
      </c>
      <c r="AU163" s="171" t="s">
        <v>81</v>
      </c>
      <c r="AY163" s="170" t="s">
        <v>129</v>
      </c>
      <c r="BK163" s="172">
        <f>SUM(BK164:BK165)</f>
        <v>0</v>
      </c>
    </row>
    <row r="164" spans="1:65" s="2" customFormat="1" ht="21.75" customHeight="1">
      <c r="A164" s="35"/>
      <c r="B164" s="36"/>
      <c r="C164" s="175" t="s">
        <v>286</v>
      </c>
      <c r="D164" s="175" t="s">
        <v>132</v>
      </c>
      <c r="E164" s="176" t="s">
        <v>287</v>
      </c>
      <c r="F164" s="177" t="s">
        <v>288</v>
      </c>
      <c r="G164" s="178" t="s">
        <v>289</v>
      </c>
      <c r="H164" s="179">
        <v>9799.5020000000004</v>
      </c>
      <c r="I164" s="180"/>
      <c r="J164" s="181">
        <f>ROUND(I164*H164,2)</f>
        <v>0</v>
      </c>
      <c r="K164" s="182"/>
      <c r="L164" s="40"/>
      <c r="M164" s="183" t="s">
        <v>19</v>
      </c>
      <c r="N164" s="184" t="s">
        <v>44</v>
      </c>
      <c r="O164" s="65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7" t="s">
        <v>290</v>
      </c>
      <c r="AT164" s="187" t="s">
        <v>132</v>
      </c>
      <c r="AU164" s="187" t="s">
        <v>83</v>
      </c>
      <c r="AY164" s="18" t="s">
        <v>129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8" t="s">
        <v>81</v>
      </c>
      <c r="BK164" s="188">
        <f>ROUND(I164*H164,2)</f>
        <v>0</v>
      </c>
      <c r="BL164" s="18" t="s">
        <v>290</v>
      </c>
      <c r="BM164" s="187" t="s">
        <v>291</v>
      </c>
    </row>
    <row r="165" spans="1:65" s="2" customFormat="1">
      <c r="A165" s="35"/>
      <c r="B165" s="36"/>
      <c r="C165" s="37"/>
      <c r="D165" s="189" t="s">
        <v>138</v>
      </c>
      <c r="E165" s="37"/>
      <c r="F165" s="190" t="s">
        <v>292</v>
      </c>
      <c r="G165" s="37"/>
      <c r="H165" s="37"/>
      <c r="I165" s="191"/>
      <c r="J165" s="37"/>
      <c r="K165" s="37"/>
      <c r="L165" s="40"/>
      <c r="M165" s="239"/>
      <c r="N165" s="240"/>
      <c r="O165" s="241"/>
      <c r="P165" s="241"/>
      <c r="Q165" s="241"/>
      <c r="R165" s="241"/>
      <c r="S165" s="241"/>
      <c r="T165" s="24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138</v>
      </c>
      <c r="AU165" s="18" t="s">
        <v>83</v>
      </c>
    </row>
    <row r="166" spans="1:65" s="2" customFormat="1" ht="6.95" customHeight="1">
      <c r="A166" s="35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0"/>
      <c r="M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</row>
  </sheetData>
  <sheetProtection algorithmName="SHA-512" hashValue="HNqIA9zgV2aW5kdwqBYwY6qc+hV304eTt10xYxhtvgr+ea3qrYXum2Ysn5g1azOB/hsbiQy0ysDvvTQ/cCDP0w==" saltValue="H+sqpNxGQhIUrYIpHR2qfuqdCvAjpFqEanQsjYn7Ez1x36ooMG2ugAxeu2GYOOj3QiYwGtNdXmHlfH8caoVBeA==" spinCount="100000" sheet="1" objects="1" scenarios="1" formatColumns="0" formatRows="0" autoFilter="0"/>
  <autoFilter ref="C89:K165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0" r:id="rId3"/>
    <hyperlink ref="F102" r:id="rId4"/>
    <hyperlink ref="F104" r:id="rId5"/>
    <hyperlink ref="F107" r:id="rId6"/>
    <hyperlink ref="F109" r:id="rId7"/>
    <hyperlink ref="F111" r:id="rId8"/>
    <hyperlink ref="F113" r:id="rId9"/>
    <hyperlink ref="F115" r:id="rId10"/>
    <hyperlink ref="F118" r:id="rId11"/>
    <hyperlink ref="F127" r:id="rId12"/>
    <hyperlink ref="F129" r:id="rId13"/>
    <hyperlink ref="F138" r:id="rId14"/>
    <hyperlink ref="F146" r:id="rId15"/>
    <hyperlink ref="F148" r:id="rId16"/>
    <hyperlink ref="F152" r:id="rId17"/>
    <hyperlink ref="F154" r:id="rId18"/>
    <hyperlink ref="F156" r:id="rId19"/>
    <hyperlink ref="F159" r:id="rId20"/>
    <hyperlink ref="F161" r:id="rId21"/>
    <hyperlink ref="F165" r:id="rId22"/>
  </hyperlinks>
  <pageMargins left="0.39374999999999999" right="0.39374999999999999" top="0.39374999999999999" bottom="0.39374999999999999" header="0" footer="0"/>
  <pageSetup paperSize="9" scale="87" fitToHeight="100" orientation="portrait" blackAndWhite="1" r:id="rId23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ELEKTROROZVODŮ 2022-2023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293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36</v>
      </c>
      <c r="G12" s="35"/>
      <c r="H12" s="35"/>
      <c r="I12" s="106" t="s">
        <v>23</v>
      </c>
      <c r="J12" s="109" t="str">
        <f>'Rekapitulace stavby'!AN8</f>
        <v>28. 3. 2022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>48623679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Gymnázium Broumov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Elektro projekce Vlach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4" t="s">
        <v>19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ROUND((SUM(BE90:BE166)),  2)</f>
        <v>0</v>
      </c>
      <c r="G33" s="35"/>
      <c r="H33" s="35"/>
      <c r="I33" s="119">
        <v>0.21</v>
      </c>
      <c r="J33" s="118">
        <f>ROUND(((SUM(BE90:BE166))*I33),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ROUND((SUM(BF90:BF166)),  2)</f>
        <v>0</v>
      </c>
      <c r="G34" s="35"/>
      <c r="H34" s="35"/>
      <c r="I34" s="119">
        <v>0.15</v>
      </c>
      <c r="J34" s="118">
        <f>ROUND(((SUM(BF90:BF166))*I34),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ROUND((SUM(BG90:BG166)),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ROUND((SUM(BH90:BH166)),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ROUND((SUM(BI90:BI166)),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6" t="str">
        <f>E7</f>
        <v>REKONSTRUKCE ELEKTROROZVODŮ 2022-2023</v>
      </c>
      <c r="F48" s="367"/>
      <c r="G48" s="367"/>
      <c r="H48" s="367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4" t="str">
        <f>E9</f>
        <v>002 - stavební 1.PP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Gymnázium Broumov</v>
      </c>
      <c r="G54" s="37"/>
      <c r="H54" s="37"/>
      <c r="I54" s="30" t="s">
        <v>32</v>
      </c>
      <c r="J54" s="33" t="str">
        <f>E21</f>
        <v>Elektro projekce Vlach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294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104</v>
      </c>
      <c r="E61" s="144"/>
      <c r="F61" s="144"/>
      <c r="G61" s="144"/>
      <c r="H61" s="144"/>
      <c r="I61" s="144"/>
      <c r="J61" s="145">
        <f>J92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105</v>
      </c>
      <c r="E62" s="144"/>
      <c r="F62" s="144"/>
      <c r="G62" s="144"/>
      <c r="H62" s="144"/>
      <c r="I62" s="144"/>
      <c r="J62" s="145">
        <f>J96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106</v>
      </c>
      <c r="E63" s="144"/>
      <c r="F63" s="144"/>
      <c r="G63" s="144"/>
      <c r="H63" s="144"/>
      <c r="I63" s="144"/>
      <c r="J63" s="145">
        <f>J105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107</v>
      </c>
      <c r="E64" s="144"/>
      <c r="F64" s="144"/>
      <c r="G64" s="144"/>
      <c r="H64" s="144"/>
      <c r="I64" s="144"/>
      <c r="J64" s="145">
        <f>J116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108</v>
      </c>
      <c r="E65" s="144"/>
      <c r="F65" s="144"/>
      <c r="G65" s="144"/>
      <c r="H65" s="144"/>
      <c r="I65" s="144"/>
      <c r="J65" s="145">
        <f>J125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109</v>
      </c>
      <c r="E66" s="144"/>
      <c r="F66" s="144"/>
      <c r="G66" s="144"/>
      <c r="H66" s="144"/>
      <c r="I66" s="144"/>
      <c r="J66" s="145">
        <f>J136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110</v>
      </c>
      <c r="E67" s="144"/>
      <c r="F67" s="144"/>
      <c r="G67" s="144"/>
      <c r="H67" s="144"/>
      <c r="I67" s="144"/>
      <c r="J67" s="145">
        <f>J142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111</v>
      </c>
      <c r="E68" s="144"/>
      <c r="F68" s="144"/>
      <c r="G68" s="144"/>
      <c r="H68" s="144"/>
      <c r="I68" s="144"/>
      <c r="J68" s="145">
        <f>J144</f>
        <v>0</v>
      </c>
      <c r="K68" s="142"/>
      <c r="L68" s="146"/>
    </row>
    <row r="69" spans="1:31" s="9" customFormat="1" ht="24.95" customHeight="1">
      <c r="B69" s="135"/>
      <c r="C69" s="136"/>
      <c r="D69" s="137" t="s">
        <v>112</v>
      </c>
      <c r="E69" s="138"/>
      <c r="F69" s="138"/>
      <c r="G69" s="138"/>
      <c r="H69" s="138"/>
      <c r="I69" s="138"/>
      <c r="J69" s="139">
        <f>J163</f>
        <v>0</v>
      </c>
      <c r="K69" s="136"/>
      <c r="L69" s="140"/>
    </row>
    <row r="70" spans="1:31" s="10" customFormat="1" ht="19.899999999999999" customHeight="1">
      <c r="B70" s="141"/>
      <c r="C70" s="142"/>
      <c r="D70" s="143" t="s">
        <v>113</v>
      </c>
      <c r="E70" s="144"/>
      <c r="F70" s="144"/>
      <c r="G70" s="144"/>
      <c r="H70" s="144"/>
      <c r="I70" s="144"/>
      <c r="J70" s="145">
        <f>J164</f>
        <v>0</v>
      </c>
      <c r="K70" s="142"/>
      <c r="L70" s="146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114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66" t="str">
        <f>E7</f>
        <v>REKONSTRUKCE ELEKTROROZVODŮ 2022-2023</v>
      </c>
      <c r="F80" s="367"/>
      <c r="G80" s="367"/>
      <c r="H80" s="36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97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54" t="str">
        <f>E9</f>
        <v>002 - stavební 1.PP</v>
      </c>
      <c r="F82" s="365"/>
      <c r="G82" s="365"/>
      <c r="H82" s="365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 xml:space="preserve"> </v>
      </c>
      <c r="G84" s="37"/>
      <c r="H84" s="37"/>
      <c r="I84" s="30" t="s">
        <v>23</v>
      </c>
      <c r="J84" s="60" t="str">
        <f>IF(J12="","",J12)</f>
        <v>28. 3. 2022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30" t="s">
        <v>25</v>
      </c>
      <c r="D86" s="37"/>
      <c r="E86" s="37"/>
      <c r="F86" s="28" t="str">
        <f>E15</f>
        <v>Gymnázium Broumov</v>
      </c>
      <c r="G86" s="37"/>
      <c r="H86" s="37"/>
      <c r="I86" s="30" t="s">
        <v>32</v>
      </c>
      <c r="J86" s="33" t="str">
        <f>E21</f>
        <v>Elektro projekce Vlach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30</v>
      </c>
      <c r="D87" s="37"/>
      <c r="E87" s="37"/>
      <c r="F87" s="28" t="str">
        <f>IF(E18="","",E18)</f>
        <v>Vyplň údaj</v>
      </c>
      <c r="G87" s="37"/>
      <c r="H87" s="37"/>
      <c r="I87" s="30" t="s">
        <v>35</v>
      </c>
      <c r="J87" s="33" t="str">
        <f>E24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115</v>
      </c>
      <c r="D89" s="150" t="s">
        <v>58</v>
      </c>
      <c r="E89" s="150" t="s">
        <v>54</v>
      </c>
      <c r="F89" s="150" t="s">
        <v>55</v>
      </c>
      <c r="G89" s="150" t="s">
        <v>116</v>
      </c>
      <c r="H89" s="150" t="s">
        <v>117</v>
      </c>
      <c r="I89" s="150" t="s">
        <v>118</v>
      </c>
      <c r="J89" s="151" t="s">
        <v>101</v>
      </c>
      <c r="K89" s="152" t="s">
        <v>119</v>
      </c>
      <c r="L89" s="153"/>
      <c r="M89" s="69" t="s">
        <v>19</v>
      </c>
      <c r="N89" s="70" t="s">
        <v>43</v>
      </c>
      <c r="O89" s="70" t="s">
        <v>120</v>
      </c>
      <c r="P89" s="70" t="s">
        <v>121</v>
      </c>
      <c r="Q89" s="70" t="s">
        <v>122</v>
      </c>
      <c r="R89" s="70" t="s">
        <v>123</v>
      </c>
      <c r="S89" s="70" t="s">
        <v>124</v>
      </c>
      <c r="T89" s="71" t="s">
        <v>125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9" customHeight="1">
      <c r="A90" s="35"/>
      <c r="B90" s="36"/>
      <c r="C90" s="76" t="s">
        <v>126</v>
      </c>
      <c r="D90" s="37"/>
      <c r="E90" s="37"/>
      <c r="F90" s="37"/>
      <c r="G90" s="37"/>
      <c r="H90" s="37"/>
      <c r="I90" s="37"/>
      <c r="J90" s="154">
        <f>BK90</f>
        <v>0</v>
      </c>
      <c r="K90" s="37"/>
      <c r="L90" s="40"/>
      <c r="M90" s="72"/>
      <c r="N90" s="155"/>
      <c r="O90" s="73"/>
      <c r="P90" s="156">
        <f>P91+P163</f>
        <v>0</v>
      </c>
      <c r="Q90" s="73"/>
      <c r="R90" s="156">
        <f>R91+R163</f>
        <v>6.5116922999999991</v>
      </c>
      <c r="S90" s="73"/>
      <c r="T90" s="157">
        <f>T91+T163</f>
        <v>2.0709249999999999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72</v>
      </c>
      <c r="AU90" s="18" t="s">
        <v>102</v>
      </c>
      <c r="BK90" s="158">
        <f>BK91+BK163</f>
        <v>0</v>
      </c>
    </row>
    <row r="91" spans="1:65" s="12" customFormat="1" ht="25.9" customHeight="1">
      <c r="B91" s="159"/>
      <c r="C91" s="160"/>
      <c r="D91" s="161" t="s">
        <v>72</v>
      </c>
      <c r="E91" s="162" t="s">
        <v>127</v>
      </c>
      <c r="F91" s="162" t="s">
        <v>295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P92+P96+P105+P116+P125+P136+P142+P144</f>
        <v>0</v>
      </c>
      <c r="Q91" s="167"/>
      <c r="R91" s="168">
        <f>R92+R96+R105+R116+R125+R136+R142+R144</f>
        <v>6.5116922999999991</v>
      </c>
      <c r="S91" s="167"/>
      <c r="T91" s="169">
        <f>T92+T96+T105+T116+T125+T136+T142+T144</f>
        <v>2.0709249999999999</v>
      </c>
      <c r="AR91" s="170" t="s">
        <v>81</v>
      </c>
      <c r="AT91" s="171" t="s">
        <v>72</v>
      </c>
      <c r="AU91" s="171" t="s">
        <v>73</v>
      </c>
      <c r="AY91" s="170" t="s">
        <v>129</v>
      </c>
      <c r="BK91" s="172">
        <f>BK92+BK96+BK105+BK116+BK125+BK136+BK142+BK144</f>
        <v>0</v>
      </c>
    </row>
    <row r="92" spans="1:65" s="12" customFormat="1" ht="22.9" customHeight="1">
      <c r="B92" s="159"/>
      <c r="C92" s="160"/>
      <c r="D92" s="161" t="s">
        <v>72</v>
      </c>
      <c r="E92" s="173" t="s">
        <v>130</v>
      </c>
      <c r="F92" s="173" t="s">
        <v>131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SUM(P93:P95)</f>
        <v>0</v>
      </c>
      <c r="Q92" s="167"/>
      <c r="R92" s="168">
        <f>SUM(R93:R95)</f>
        <v>4.4999999999999997E-3</v>
      </c>
      <c r="S92" s="167"/>
      <c r="T92" s="169">
        <f>SUM(T93:T95)</f>
        <v>0</v>
      </c>
      <c r="AR92" s="170" t="s">
        <v>81</v>
      </c>
      <c r="AT92" s="171" t="s">
        <v>72</v>
      </c>
      <c r="AU92" s="171" t="s">
        <v>81</v>
      </c>
      <c r="AY92" s="170" t="s">
        <v>129</v>
      </c>
      <c r="BK92" s="172">
        <f>SUM(BK93:BK95)</f>
        <v>0</v>
      </c>
    </row>
    <row r="93" spans="1:65" s="2" customFormat="1" ht="37.9" customHeight="1">
      <c r="A93" s="35"/>
      <c r="B93" s="36"/>
      <c r="C93" s="175" t="s">
        <v>81</v>
      </c>
      <c r="D93" s="175" t="s">
        <v>132</v>
      </c>
      <c r="E93" s="176" t="s">
        <v>133</v>
      </c>
      <c r="F93" s="177" t="s">
        <v>134</v>
      </c>
      <c r="G93" s="178" t="s">
        <v>135</v>
      </c>
      <c r="H93" s="179">
        <v>5</v>
      </c>
      <c r="I93" s="180"/>
      <c r="J93" s="181">
        <f>ROUND(I93*H93,2)</f>
        <v>0</v>
      </c>
      <c r="K93" s="182"/>
      <c r="L93" s="40"/>
      <c r="M93" s="183" t="s">
        <v>19</v>
      </c>
      <c r="N93" s="184" t="s">
        <v>44</v>
      </c>
      <c r="O93" s="65"/>
      <c r="P93" s="185">
        <f>O93*H93</f>
        <v>0</v>
      </c>
      <c r="Q93" s="185">
        <v>3.0000000000000001E-5</v>
      </c>
      <c r="R93" s="185">
        <f>Q93*H93</f>
        <v>1.5000000000000001E-4</v>
      </c>
      <c r="S93" s="185">
        <v>0</v>
      </c>
      <c r="T93" s="18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7" t="s">
        <v>136</v>
      </c>
      <c r="AT93" s="187" t="s">
        <v>132</v>
      </c>
      <c r="AU93" s="187" t="s">
        <v>83</v>
      </c>
      <c r="AY93" s="18" t="s">
        <v>129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81</v>
      </c>
      <c r="BK93" s="188">
        <f>ROUND(I93*H93,2)</f>
        <v>0</v>
      </c>
      <c r="BL93" s="18" t="s">
        <v>136</v>
      </c>
      <c r="BM93" s="187" t="s">
        <v>296</v>
      </c>
    </row>
    <row r="94" spans="1:65" s="2" customFormat="1">
      <c r="A94" s="35"/>
      <c r="B94" s="36"/>
      <c r="C94" s="37"/>
      <c r="D94" s="189" t="s">
        <v>138</v>
      </c>
      <c r="E94" s="37"/>
      <c r="F94" s="190" t="s">
        <v>139</v>
      </c>
      <c r="G94" s="37"/>
      <c r="H94" s="37"/>
      <c r="I94" s="191"/>
      <c r="J94" s="37"/>
      <c r="K94" s="37"/>
      <c r="L94" s="40"/>
      <c r="M94" s="192"/>
      <c r="N94" s="193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138</v>
      </c>
      <c r="AU94" s="18" t="s">
        <v>83</v>
      </c>
    </row>
    <row r="95" spans="1:65" s="2" customFormat="1" ht="16.5" customHeight="1">
      <c r="A95" s="35"/>
      <c r="B95" s="36"/>
      <c r="C95" s="194" t="s">
        <v>83</v>
      </c>
      <c r="D95" s="194" t="s">
        <v>140</v>
      </c>
      <c r="E95" s="195" t="s">
        <v>141</v>
      </c>
      <c r="F95" s="196" t="s">
        <v>142</v>
      </c>
      <c r="G95" s="197" t="s">
        <v>135</v>
      </c>
      <c r="H95" s="198">
        <v>5</v>
      </c>
      <c r="I95" s="199"/>
      <c r="J95" s="200">
        <f>ROUND(I95*H95,2)</f>
        <v>0</v>
      </c>
      <c r="K95" s="201"/>
      <c r="L95" s="202"/>
      <c r="M95" s="203" t="s">
        <v>19</v>
      </c>
      <c r="N95" s="204" t="s">
        <v>44</v>
      </c>
      <c r="O95" s="65"/>
      <c r="P95" s="185">
        <f>O95*H95</f>
        <v>0</v>
      </c>
      <c r="Q95" s="185">
        <v>8.7000000000000001E-4</v>
      </c>
      <c r="R95" s="185">
        <f>Q95*H95</f>
        <v>4.3499999999999997E-3</v>
      </c>
      <c r="S95" s="185">
        <v>0</v>
      </c>
      <c r="T95" s="18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7" t="s">
        <v>143</v>
      </c>
      <c r="AT95" s="187" t="s">
        <v>140</v>
      </c>
      <c r="AU95" s="187" t="s">
        <v>83</v>
      </c>
      <c r="AY95" s="18" t="s">
        <v>129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81</v>
      </c>
      <c r="BK95" s="188">
        <f>ROUND(I95*H95,2)</f>
        <v>0</v>
      </c>
      <c r="BL95" s="18" t="s">
        <v>136</v>
      </c>
      <c r="BM95" s="187" t="s">
        <v>297</v>
      </c>
    </row>
    <row r="96" spans="1:65" s="12" customFormat="1" ht="22.9" customHeight="1">
      <c r="B96" s="159"/>
      <c r="C96" s="160"/>
      <c r="D96" s="161" t="s">
        <v>72</v>
      </c>
      <c r="E96" s="173" t="s">
        <v>145</v>
      </c>
      <c r="F96" s="173" t="s">
        <v>146</v>
      </c>
      <c r="G96" s="160"/>
      <c r="H96" s="160"/>
      <c r="I96" s="163"/>
      <c r="J96" s="174">
        <f>BK96</f>
        <v>0</v>
      </c>
      <c r="K96" s="160"/>
      <c r="L96" s="165"/>
      <c r="M96" s="166"/>
      <c r="N96" s="167"/>
      <c r="O96" s="167"/>
      <c r="P96" s="168">
        <f>SUM(P97:P104)</f>
        <v>0</v>
      </c>
      <c r="Q96" s="167"/>
      <c r="R96" s="168">
        <f>SUM(R97:R104)</f>
        <v>0.12576000000000001</v>
      </c>
      <c r="S96" s="167"/>
      <c r="T96" s="169">
        <f>SUM(T97:T104)</f>
        <v>0</v>
      </c>
      <c r="AR96" s="170" t="s">
        <v>81</v>
      </c>
      <c r="AT96" s="171" t="s">
        <v>72</v>
      </c>
      <c r="AU96" s="171" t="s">
        <v>81</v>
      </c>
      <c r="AY96" s="170" t="s">
        <v>129</v>
      </c>
      <c r="BK96" s="172">
        <f>SUM(BK97:BK104)</f>
        <v>0</v>
      </c>
    </row>
    <row r="97" spans="1:65" s="2" customFormat="1" ht="49.15" customHeight="1">
      <c r="A97" s="35"/>
      <c r="B97" s="36"/>
      <c r="C97" s="175" t="s">
        <v>147</v>
      </c>
      <c r="D97" s="175" t="s">
        <v>132</v>
      </c>
      <c r="E97" s="176" t="s">
        <v>148</v>
      </c>
      <c r="F97" s="177" t="s">
        <v>149</v>
      </c>
      <c r="G97" s="178" t="s">
        <v>150</v>
      </c>
      <c r="H97" s="179">
        <v>6</v>
      </c>
      <c r="I97" s="180"/>
      <c r="J97" s="181">
        <f>ROUND(I97*H97,2)</f>
        <v>0</v>
      </c>
      <c r="K97" s="182"/>
      <c r="L97" s="40"/>
      <c r="M97" s="183" t="s">
        <v>19</v>
      </c>
      <c r="N97" s="184" t="s">
        <v>44</v>
      </c>
      <c r="O97" s="65"/>
      <c r="P97" s="185">
        <f>O97*H97</f>
        <v>0</v>
      </c>
      <c r="Q97" s="185">
        <v>1.2200000000000001E-2</v>
      </c>
      <c r="R97" s="185">
        <f>Q97*H97</f>
        <v>7.3200000000000001E-2</v>
      </c>
      <c r="S97" s="185">
        <v>0</v>
      </c>
      <c r="T97" s="18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7" t="s">
        <v>136</v>
      </c>
      <c r="AT97" s="187" t="s">
        <v>132</v>
      </c>
      <c r="AU97" s="187" t="s">
        <v>83</v>
      </c>
      <c r="AY97" s="18" t="s">
        <v>129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81</v>
      </c>
      <c r="BK97" s="188">
        <f>ROUND(I97*H97,2)</f>
        <v>0</v>
      </c>
      <c r="BL97" s="18" t="s">
        <v>136</v>
      </c>
      <c r="BM97" s="187" t="s">
        <v>298</v>
      </c>
    </row>
    <row r="98" spans="1:65" s="2" customFormat="1">
      <c r="A98" s="35"/>
      <c r="B98" s="36"/>
      <c r="C98" s="37"/>
      <c r="D98" s="189" t="s">
        <v>138</v>
      </c>
      <c r="E98" s="37"/>
      <c r="F98" s="190" t="s">
        <v>152</v>
      </c>
      <c r="G98" s="37"/>
      <c r="H98" s="37"/>
      <c r="I98" s="191"/>
      <c r="J98" s="37"/>
      <c r="K98" s="37"/>
      <c r="L98" s="40"/>
      <c r="M98" s="192"/>
      <c r="N98" s="19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138</v>
      </c>
      <c r="AU98" s="18" t="s">
        <v>83</v>
      </c>
    </row>
    <row r="99" spans="1:65" s="2" customFormat="1" ht="37.9" customHeight="1">
      <c r="A99" s="35"/>
      <c r="B99" s="36"/>
      <c r="C99" s="175" t="s">
        <v>136</v>
      </c>
      <c r="D99" s="175" t="s">
        <v>132</v>
      </c>
      <c r="E99" s="176" t="s">
        <v>153</v>
      </c>
      <c r="F99" s="177" t="s">
        <v>154</v>
      </c>
      <c r="G99" s="178" t="s">
        <v>155</v>
      </c>
      <c r="H99" s="179">
        <v>12</v>
      </c>
      <c r="I99" s="180"/>
      <c r="J99" s="181">
        <f>ROUND(I99*H99,2)</f>
        <v>0</v>
      </c>
      <c r="K99" s="182"/>
      <c r="L99" s="40"/>
      <c r="M99" s="183" t="s">
        <v>19</v>
      </c>
      <c r="N99" s="184" t="s">
        <v>44</v>
      </c>
      <c r="O99" s="65"/>
      <c r="P99" s="185">
        <f>O99*H99</f>
        <v>0</v>
      </c>
      <c r="Q99" s="185">
        <v>4.3800000000000002E-3</v>
      </c>
      <c r="R99" s="185">
        <f>Q99*H99</f>
        <v>5.2560000000000003E-2</v>
      </c>
      <c r="S99" s="185">
        <v>0</v>
      </c>
      <c r="T99" s="18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7" t="s">
        <v>136</v>
      </c>
      <c r="AT99" s="187" t="s">
        <v>132</v>
      </c>
      <c r="AU99" s="187" t="s">
        <v>83</v>
      </c>
      <c r="AY99" s="18" t="s">
        <v>129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81</v>
      </c>
      <c r="BK99" s="188">
        <f>ROUND(I99*H99,2)</f>
        <v>0</v>
      </c>
      <c r="BL99" s="18" t="s">
        <v>136</v>
      </c>
      <c r="BM99" s="187" t="s">
        <v>299</v>
      </c>
    </row>
    <row r="100" spans="1:65" s="2" customFormat="1">
      <c r="A100" s="35"/>
      <c r="B100" s="36"/>
      <c r="C100" s="37"/>
      <c r="D100" s="189" t="s">
        <v>138</v>
      </c>
      <c r="E100" s="37"/>
      <c r="F100" s="190" t="s">
        <v>157</v>
      </c>
      <c r="G100" s="37"/>
      <c r="H100" s="37"/>
      <c r="I100" s="191"/>
      <c r="J100" s="37"/>
      <c r="K100" s="37"/>
      <c r="L100" s="40"/>
      <c r="M100" s="192"/>
      <c r="N100" s="193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138</v>
      </c>
      <c r="AU100" s="18" t="s">
        <v>83</v>
      </c>
    </row>
    <row r="101" spans="1:65" s="2" customFormat="1" ht="24.2" customHeight="1">
      <c r="A101" s="35"/>
      <c r="B101" s="36"/>
      <c r="C101" s="175" t="s">
        <v>158</v>
      </c>
      <c r="D101" s="175" t="s">
        <v>132</v>
      </c>
      <c r="E101" s="176" t="s">
        <v>159</v>
      </c>
      <c r="F101" s="177" t="s">
        <v>160</v>
      </c>
      <c r="G101" s="178" t="s">
        <v>150</v>
      </c>
      <c r="H101" s="179">
        <v>6</v>
      </c>
      <c r="I101" s="180"/>
      <c r="J101" s="181">
        <f>ROUND(I101*H101,2)</f>
        <v>0</v>
      </c>
      <c r="K101" s="182"/>
      <c r="L101" s="40"/>
      <c r="M101" s="183" t="s">
        <v>19</v>
      </c>
      <c r="N101" s="184" t="s">
        <v>44</v>
      </c>
      <c r="O101" s="65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136</v>
      </c>
      <c r="AT101" s="187" t="s">
        <v>132</v>
      </c>
      <c r="AU101" s="187" t="s">
        <v>83</v>
      </c>
      <c r="AY101" s="18" t="s">
        <v>129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81</v>
      </c>
      <c r="BK101" s="188">
        <f>ROUND(I101*H101,2)</f>
        <v>0</v>
      </c>
      <c r="BL101" s="18" t="s">
        <v>136</v>
      </c>
      <c r="BM101" s="187" t="s">
        <v>300</v>
      </c>
    </row>
    <row r="102" spans="1:65" s="2" customFormat="1">
      <c r="A102" s="35"/>
      <c r="B102" s="36"/>
      <c r="C102" s="37"/>
      <c r="D102" s="189" t="s">
        <v>138</v>
      </c>
      <c r="E102" s="37"/>
      <c r="F102" s="190" t="s">
        <v>162</v>
      </c>
      <c r="G102" s="37"/>
      <c r="H102" s="37"/>
      <c r="I102" s="191"/>
      <c r="J102" s="37"/>
      <c r="K102" s="37"/>
      <c r="L102" s="40"/>
      <c r="M102" s="192"/>
      <c r="N102" s="19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138</v>
      </c>
      <c r="AU102" s="18" t="s">
        <v>83</v>
      </c>
    </row>
    <row r="103" spans="1:65" s="2" customFormat="1" ht="49.15" customHeight="1">
      <c r="A103" s="35"/>
      <c r="B103" s="36"/>
      <c r="C103" s="175" t="s">
        <v>163</v>
      </c>
      <c r="D103" s="175" t="s">
        <v>132</v>
      </c>
      <c r="E103" s="176" t="s">
        <v>164</v>
      </c>
      <c r="F103" s="177" t="s">
        <v>165</v>
      </c>
      <c r="G103" s="178" t="s">
        <v>166</v>
      </c>
      <c r="H103" s="205"/>
      <c r="I103" s="180"/>
      <c r="J103" s="181">
        <f>ROUND(I103*H103,2)</f>
        <v>0</v>
      </c>
      <c r="K103" s="182"/>
      <c r="L103" s="40"/>
      <c r="M103" s="183" t="s">
        <v>19</v>
      </c>
      <c r="N103" s="184" t="s">
        <v>44</v>
      </c>
      <c r="O103" s="65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136</v>
      </c>
      <c r="AT103" s="187" t="s">
        <v>132</v>
      </c>
      <c r="AU103" s="187" t="s">
        <v>83</v>
      </c>
      <c r="AY103" s="18" t="s">
        <v>129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81</v>
      </c>
      <c r="BK103" s="188">
        <f>ROUND(I103*H103,2)</f>
        <v>0</v>
      </c>
      <c r="BL103" s="18" t="s">
        <v>136</v>
      </c>
      <c r="BM103" s="187" t="s">
        <v>301</v>
      </c>
    </row>
    <row r="104" spans="1:65" s="2" customFormat="1">
      <c r="A104" s="35"/>
      <c r="B104" s="36"/>
      <c r="C104" s="37"/>
      <c r="D104" s="189" t="s">
        <v>138</v>
      </c>
      <c r="E104" s="37"/>
      <c r="F104" s="190" t="s">
        <v>168</v>
      </c>
      <c r="G104" s="37"/>
      <c r="H104" s="37"/>
      <c r="I104" s="191"/>
      <c r="J104" s="37"/>
      <c r="K104" s="37"/>
      <c r="L104" s="40"/>
      <c r="M104" s="192"/>
      <c r="N104" s="19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138</v>
      </c>
      <c r="AU104" s="18" t="s">
        <v>83</v>
      </c>
    </row>
    <row r="105" spans="1:65" s="12" customFormat="1" ht="22.9" customHeight="1">
      <c r="B105" s="159"/>
      <c r="C105" s="160"/>
      <c r="D105" s="161" t="s">
        <v>72</v>
      </c>
      <c r="E105" s="173" t="s">
        <v>169</v>
      </c>
      <c r="F105" s="173" t="s">
        <v>170</v>
      </c>
      <c r="G105" s="160"/>
      <c r="H105" s="160"/>
      <c r="I105" s="163"/>
      <c r="J105" s="174">
        <f>BK105</f>
        <v>0</v>
      </c>
      <c r="K105" s="160"/>
      <c r="L105" s="165"/>
      <c r="M105" s="166"/>
      <c r="N105" s="167"/>
      <c r="O105" s="167"/>
      <c r="P105" s="168">
        <f>SUM(P106:P115)</f>
        <v>0</v>
      </c>
      <c r="Q105" s="167"/>
      <c r="R105" s="168">
        <f>SUM(R106:R115)</f>
        <v>4.8302173000000002</v>
      </c>
      <c r="S105" s="167"/>
      <c r="T105" s="169">
        <f>SUM(T106:T115)</f>
        <v>0</v>
      </c>
      <c r="AR105" s="170" t="s">
        <v>81</v>
      </c>
      <c r="AT105" s="171" t="s">
        <v>72</v>
      </c>
      <c r="AU105" s="171" t="s">
        <v>81</v>
      </c>
      <c r="AY105" s="170" t="s">
        <v>129</v>
      </c>
      <c r="BK105" s="172">
        <f>SUM(BK106:BK115)</f>
        <v>0</v>
      </c>
    </row>
    <row r="106" spans="1:65" s="2" customFormat="1" ht="24.2" customHeight="1">
      <c r="A106" s="35"/>
      <c r="B106" s="36"/>
      <c r="C106" s="175" t="s">
        <v>171</v>
      </c>
      <c r="D106" s="175" t="s">
        <v>132</v>
      </c>
      <c r="E106" s="176" t="s">
        <v>172</v>
      </c>
      <c r="F106" s="177" t="s">
        <v>173</v>
      </c>
      <c r="G106" s="178" t="s">
        <v>150</v>
      </c>
      <c r="H106" s="179">
        <v>32.11</v>
      </c>
      <c r="I106" s="180"/>
      <c r="J106" s="181">
        <f>ROUND(I106*H106,2)</f>
        <v>0</v>
      </c>
      <c r="K106" s="182"/>
      <c r="L106" s="40"/>
      <c r="M106" s="183" t="s">
        <v>19</v>
      </c>
      <c r="N106" s="184" t="s">
        <v>44</v>
      </c>
      <c r="O106" s="65"/>
      <c r="P106" s="185">
        <f>O106*H106</f>
        <v>0</v>
      </c>
      <c r="Q106" s="185">
        <v>4.1529999999999997E-2</v>
      </c>
      <c r="R106" s="185">
        <f>Q106*H106</f>
        <v>1.3335283</v>
      </c>
      <c r="S106" s="185">
        <v>0</v>
      </c>
      <c r="T106" s="186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7" t="s">
        <v>136</v>
      </c>
      <c r="AT106" s="187" t="s">
        <v>132</v>
      </c>
      <c r="AU106" s="187" t="s">
        <v>83</v>
      </c>
      <c r="AY106" s="18" t="s">
        <v>129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81</v>
      </c>
      <c r="BK106" s="188">
        <f>ROUND(I106*H106,2)</f>
        <v>0</v>
      </c>
      <c r="BL106" s="18" t="s">
        <v>136</v>
      </c>
      <c r="BM106" s="187" t="s">
        <v>302</v>
      </c>
    </row>
    <row r="107" spans="1:65" s="2" customFormat="1">
      <c r="A107" s="35"/>
      <c r="B107" s="36"/>
      <c r="C107" s="37"/>
      <c r="D107" s="189" t="s">
        <v>138</v>
      </c>
      <c r="E107" s="37"/>
      <c r="F107" s="190" t="s">
        <v>175</v>
      </c>
      <c r="G107" s="37"/>
      <c r="H107" s="37"/>
      <c r="I107" s="191"/>
      <c r="J107" s="37"/>
      <c r="K107" s="37"/>
      <c r="L107" s="40"/>
      <c r="M107" s="192"/>
      <c r="N107" s="19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138</v>
      </c>
      <c r="AU107" s="18" t="s">
        <v>83</v>
      </c>
    </row>
    <row r="108" spans="1:65" s="2" customFormat="1" ht="24.2" customHeight="1">
      <c r="A108" s="35"/>
      <c r="B108" s="36"/>
      <c r="C108" s="175" t="s">
        <v>143</v>
      </c>
      <c r="D108" s="175" t="s">
        <v>132</v>
      </c>
      <c r="E108" s="176" t="s">
        <v>176</v>
      </c>
      <c r="F108" s="177" t="s">
        <v>177</v>
      </c>
      <c r="G108" s="178" t="s">
        <v>150</v>
      </c>
      <c r="H108" s="179">
        <v>69.3</v>
      </c>
      <c r="I108" s="180"/>
      <c r="J108" s="181">
        <f>ROUND(I108*H108,2)</f>
        <v>0</v>
      </c>
      <c r="K108" s="182"/>
      <c r="L108" s="40"/>
      <c r="M108" s="183" t="s">
        <v>19</v>
      </c>
      <c r="N108" s="184" t="s">
        <v>44</v>
      </c>
      <c r="O108" s="65"/>
      <c r="P108" s="185">
        <f>O108*H108</f>
        <v>0</v>
      </c>
      <c r="Q108" s="185">
        <v>4.1529999999999997E-2</v>
      </c>
      <c r="R108" s="185">
        <f>Q108*H108</f>
        <v>2.8780289999999997</v>
      </c>
      <c r="S108" s="185">
        <v>0</v>
      </c>
      <c r="T108" s="186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7" t="s">
        <v>136</v>
      </c>
      <c r="AT108" s="187" t="s">
        <v>132</v>
      </c>
      <c r="AU108" s="187" t="s">
        <v>83</v>
      </c>
      <c r="AY108" s="18" t="s">
        <v>129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81</v>
      </c>
      <c r="BK108" s="188">
        <f>ROUND(I108*H108,2)</f>
        <v>0</v>
      </c>
      <c r="BL108" s="18" t="s">
        <v>136</v>
      </c>
      <c r="BM108" s="187" t="s">
        <v>303</v>
      </c>
    </row>
    <row r="109" spans="1:65" s="2" customFormat="1">
      <c r="A109" s="35"/>
      <c r="B109" s="36"/>
      <c r="C109" s="37"/>
      <c r="D109" s="189" t="s">
        <v>138</v>
      </c>
      <c r="E109" s="37"/>
      <c r="F109" s="190" t="s">
        <v>179</v>
      </c>
      <c r="G109" s="37"/>
      <c r="H109" s="37"/>
      <c r="I109" s="191"/>
      <c r="J109" s="37"/>
      <c r="K109" s="37"/>
      <c r="L109" s="40"/>
      <c r="M109" s="192"/>
      <c r="N109" s="193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138</v>
      </c>
      <c r="AU109" s="18" t="s">
        <v>83</v>
      </c>
    </row>
    <row r="110" spans="1:65" s="2" customFormat="1" ht="33" customHeight="1">
      <c r="A110" s="35"/>
      <c r="B110" s="36"/>
      <c r="C110" s="175" t="s">
        <v>180</v>
      </c>
      <c r="D110" s="175" t="s">
        <v>132</v>
      </c>
      <c r="E110" s="176" t="s">
        <v>181</v>
      </c>
      <c r="F110" s="177" t="s">
        <v>182</v>
      </c>
      <c r="G110" s="178" t="s">
        <v>135</v>
      </c>
      <c r="H110" s="179">
        <v>126</v>
      </c>
      <c r="I110" s="180"/>
      <c r="J110" s="181">
        <f>ROUND(I110*H110,2)</f>
        <v>0</v>
      </c>
      <c r="K110" s="182"/>
      <c r="L110" s="40"/>
      <c r="M110" s="183" t="s">
        <v>19</v>
      </c>
      <c r="N110" s="184" t="s">
        <v>44</v>
      </c>
      <c r="O110" s="65"/>
      <c r="P110" s="185">
        <f>O110*H110</f>
        <v>0</v>
      </c>
      <c r="Q110" s="185">
        <v>3.7599999999999999E-3</v>
      </c>
      <c r="R110" s="185">
        <f>Q110*H110</f>
        <v>0.47375999999999996</v>
      </c>
      <c r="S110" s="185">
        <v>0</v>
      </c>
      <c r="T110" s="186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7" t="s">
        <v>136</v>
      </c>
      <c r="AT110" s="187" t="s">
        <v>132</v>
      </c>
      <c r="AU110" s="187" t="s">
        <v>83</v>
      </c>
      <c r="AY110" s="18" t="s">
        <v>129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81</v>
      </c>
      <c r="BK110" s="188">
        <f>ROUND(I110*H110,2)</f>
        <v>0</v>
      </c>
      <c r="BL110" s="18" t="s">
        <v>136</v>
      </c>
      <c r="BM110" s="187" t="s">
        <v>304</v>
      </c>
    </row>
    <row r="111" spans="1:65" s="2" customFormat="1">
      <c r="A111" s="35"/>
      <c r="B111" s="36"/>
      <c r="C111" s="37"/>
      <c r="D111" s="189" t="s">
        <v>138</v>
      </c>
      <c r="E111" s="37"/>
      <c r="F111" s="190" t="s">
        <v>184</v>
      </c>
      <c r="G111" s="37"/>
      <c r="H111" s="37"/>
      <c r="I111" s="191"/>
      <c r="J111" s="37"/>
      <c r="K111" s="37"/>
      <c r="L111" s="40"/>
      <c r="M111" s="192"/>
      <c r="N111" s="193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138</v>
      </c>
      <c r="AU111" s="18" t="s">
        <v>83</v>
      </c>
    </row>
    <row r="112" spans="1:65" s="2" customFormat="1" ht="37.9" customHeight="1">
      <c r="A112" s="35"/>
      <c r="B112" s="36"/>
      <c r="C112" s="175" t="s">
        <v>185</v>
      </c>
      <c r="D112" s="175" t="s">
        <v>132</v>
      </c>
      <c r="E112" s="176" t="s">
        <v>186</v>
      </c>
      <c r="F112" s="177" t="s">
        <v>187</v>
      </c>
      <c r="G112" s="178" t="s">
        <v>135</v>
      </c>
      <c r="H112" s="179">
        <v>2</v>
      </c>
      <c r="I112" s="180"/>
      <c r="J112" s="181">
        <f>ROUND(I112*H112,2)</f>
        <v>0</v>
      </c>
      <c r="K112" s="182"/>
      <c r="L112" s="40"/>
      <c r="M112" s="183" t="s">
        <v>19</v>
      </c>
      <c r="N112" s="184" t="s">
        <v>44</v>
      </c>
      <c r="O112" s="65"/>
      <c r="P112" s="185">
        <f>O112*H112</f>
        <v>0</v>
      </c>
      <c r="Q112" s="185">
        <v>1.0200000000000001E-2</v>
      </c>
      <c r="R112" s="185">
        <f>Q112*H112</f>
        <v>2.0400000000000001E-2</v>
      </c>
      <c r="S112" s="185">
        <v>0</v>
      </c>
      <c r="T112" s="186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7" t="s">
        <v>136</v>
      </c>
      <c r="AT112" s="187" t="s">
        <v>132</v>
      </c>
      <c r="AU112" s="187" t="s">
        <v>83</v>
      </c>
      <c r="AY112" s="18" t="s">
        <v>129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81</v>
      </c>
      <c r="BK112" s="188">
        <f>ROUND(I112*H112,2)</f>
        <v>0</v>
      </c>
      <c r="BL112" s="18" t="s">
        <v>136</v>
      </c>
      <c r="BM112" s="187" t="s">
        <v>305</v>
      </c>
    </row>
    <row r="113" spans="1:65" s="2" customFormat="1">
      <c r="A113" s="35"/>
      <c r="B113" s="36"/>
      <c r="C113" s="37"/>
      <c r="D113" s="189" t="s">
        <v>138</v>
      </c>
      <c r="E113" s="37"/>
      <c r="F113" s="190" t="s">
        <v>189</v>
      </c>
      <c r="G113" s="37"/>
      <c r="H113" s="37"/>
      <c r="I113" s="191"/>
      <c r="J113" s="37"/>
      <c r="K113" s="37"/>
      <c r="L113" s="40"/>
      <c r="M113" s="192"/>
      <c r="N113" s="193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138</v>
      </c>
      <c r="AU113" s="18" t="s">
        <v>83</v>
      </c>
    </row>
    <row r="114" spans="1:65" s="2" customFormat="1" ht="37.9" customHeight="1">
      <c r="A114" s="35"/>
      <c r="B114" s="36"/>
      <c r="C114" s="175" t="s">
        <v>190</v>
      </c>
      <c r="D114" s="175" t="s">
        <v>132</v>
      </c>
      <c r="E114" s="176" t="s">
        <v>191</v>
      </c>
      <c r="F114" s="177" t="s">
        <v>192</v>
      </c>
      <c r="G114" s="178" t="s">
        <v>135</v>
      </c>
      <c r="H114" s="179">
        <v>3</v>
      </c>
      <c r="I114" s="180"/>
      <c r="J114" s="181">
        <f>ROUND(I114*H114,2)</f>
        <v>0</v>
      </c>
      <c r="K114" s="182"/>
      <c r="L114" s="40"/>
      <c r="M114" s="183" t="s">
        <v>19</v>
      </c>
      <c r="N114" s="184" t="s">
        <v>44</v>
      </c>
      <c r="O114" s="65"/>
      <c r="P114" s="185">
        <f>O114*H114</f>
        <v>0</v>
      </c>
      <c r="Q114" s="185">
        <v>4.1500000000000002E-2</v>
      </c>
      <c r="R114" s="185">
        <f>Q114*H114</f>
        <v>0.1245</v>
      </c>
      <c r="S114" s="185">
        <v>0</v>
      </c>
      <c r="T114" s="186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7" t="s">
        <v>136</v>
      </c>
      <c r="AT114" s="187" t="s">
        <v>132</v>
      </c>
      <c r="AU114" s="187" t="s">
        <v>83</v>
      </c>
      <c r="AY114" s="18" t="s">
        <v>129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81</v>
      </c>
      <c r="BK114" s="188">
        <f>ROUND(I114*H114,2)</f>
        <v>0</v>
      </c>
      <c r="BL114" s="18" t="s">
        <v>136</v>
      </c>
      <c r="BM114" s="187" t="s">
        <v>306</v>
      </c>
    </row>
    <row r="115" spans="1:65" s="2" customFormat="1">
      <c r="A115" s="35"/>
      <c r="B115" s="36"/>
      <c r="C115" s="37"/>
      <c r="D115" s="189" t="s">
        <v>138</v>
      </c>
      <c r="E115" s="37"/>
      <c r="F115" s="190" t="s">
        <v>194</v>
      </c>
      <c r="G115" s="37"/>
      <c r="H115" s="37"/>
      <c r="I115" s="191"/>
      <c r="J115" s="37"/>
      <c r="K115" s="37"/>
      <c r="L115" s="40"/>
      <c r="M115" s="192"/>
      <c r="N115" s="193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138</v>
      </c>
      <c r="AU115" s="18" t="s">
        <v>83</v>
      </c>
    </row>
    <row r="116" spans="1:65" s="12" customFormat="1" ht="22.9" customHeight="1">
      <c r="B116" s="159"/>
      <c r="C116" s="160"/>
      <c r="D116" s="161" t="s">
        <v>72</v>
      </c>
      <c r="E116" s="173" t="s">
        <v>195</v>
      </c>
      <c r="F116" s="173" t="s">
        <v>196</v>
      </c>
      <c r="G116" s="160"/>
      <c r="H116" s="160"/>
      <c r="I116" s="163"/>
      <c r="J116" s="174">
        <f>BK116</f>
        <v>0</v>
      </c>
      <c r="K116" s="160"/>
      <c r="L116" s="165"/>
      <c r="M116" s="166"/>
      <c r="N116" s="167"/>
      <c r="O116" s="167"/>
      <c r="P116" s="168">
        <f>SUM(P117:P124)</f>
        <v>0</v>
      </c>
      <c r="Q116" s="167"/>
      <c r="R116" s="168">
        <f>SUM(R117:R124)</f>
        <v>0.36749999999999999</v>
      </c>
      <c r="S116" s="167"/>
      <c r="T116" s="169">
        <f>SUM(T117:T124)</f>
        <v>0.113925</v>
      </c>
      <c r="AR116" s="170" t="s">
        <v>83</v>
      </c>
      <c r="AT116" s="171" t="s">
        <v>72</v>
      </c>
      <c r="AU116" s="171" t="s">
        <v>81</v>
      </c>
      <c r="AY116" s="170" t="s">
        <v>129</v>
      </c>
      <c r="BK116" s="172">
        <f>SUM(BK117:BK124)</f>
        <v>0</v>
      </c>
    </row>
    <row r="117" spans="1:65" s="2" customFormat="1" ht="24.2" customHeight="1">
      <c r="A117" s="35"/>
      <c r="B117" s="36"/>
      <c r="C117" s="175" t="s">
        <v>197</v>
      </c>
      <c r="D117" s="175" t="s">
        <v>132</v>
      </c>
      <c r="E117" s="176" t="s">
        <v>198</v>
      </c>
      <c r="F117" s="177" t="s">
        <v>199</v>
      </c>
      <c r="G117" s="178" t="s">
        <v>150</v>
      </c>
      <c r="H117" s="179">
        <v>367.5</v>
      </c>
      <c r="I117" s="180"/>
      <c r="J117" s="181">
        <f>ROUND(I117*H117,2)</f>
        <v>0</v>
      </c>
      <c r="K117" s="182"/>
      <c r="L117" s="40"/>
      <c r="M117" s="183" t="s">
        <v>19</v>
      </c>
      <c r="N117" s="184" t="s">
        <v>44</v>
      </c>
      <c r="O117" s="65"/>
      <c r="P117" s="185">
        <f>O117*H117</f>
        <v>0</v>
      </c>
      <c r="Q117" s="185">
        <v>1E-3</v>
      </c>
      <c r="R117" s="185">
        <f>Q117*H117</f>
        <v>0.36749999999999999</v>
      </c>
      <c r="S117" s="185">
        <v>3.1E-4</v>
      </c>
      <c r="T117" s="186">
        <f>S117*H117</f>
        <v>0.113925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7" t="s">
        <v>200</v>
      </c>
      <c r="AT117" s="187" t="s">
        <v>132</v>
      </c>
      <c r="AU117" s="187" t="s">
        <v>83</v>
      </c>
      <c r="AY117" s="18" t="s">
        <v>129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8" t="s">
        <v>81</v>
      </c>
      <c r="BK117" s="188">
        <f>ROUND(I117*H117,2)</f>
        <v>0</v>
      </c>
      <c r="BL117" s="18" t="s">
        <v>200</v>
      </c>
      <c r="BM117" s="187" t="s">
        <v>307</v>
      </c>
    </row>
    <row r="118" spans="1:65" s="2" customFormat="1">
      <c r="A118" s="35"/>
      <c r="B118" s="36"/>
      <c r="C118" s="37"/>
      <c r="D118" s="189" t="s">
        <v>138</v>
      </c>
      <c r="E118" s="37"/>
      <c r="F118" s="190" t="s">
        <v>202</v>
      </c>
      <c r="G118" s="37"/>
      <c r="H118" s="37"/>
      <c r="I118" s="191"/>
      <c r="J118" s="37"/>
      <c r="K118" s="37"/>
      <c r="L118" s="40"/>
      <c r="M118" s="192"/>
      <c r="N118" s="19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138</v>
      </c>
      <c r="AU118" s="18" t="s">
        <v>83</v>
      </c>
    </row>
    <row r="119" spans="1:65" s="13" customFormat="1">
      <c r="B119" s="206"/>
      <c r="C119" s="207"/>
      <c r="D119" s="208" t="s">
        <v>203</v>
      </c>
      <c r="E119" s="209" t="s">
        <v>19</v>
      </c>
      <c r="F119" s="210" t="s">
        <v>308</v>
      </c>
      <c r="G119" s="207"/>
      <c r="H119" s="211">
        <v>2608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203</v>
      </c>
      <c r="AU119" s="217" t="s">
        <v>83</v>
      </c>
      <c r="AV119" s="13" t="s">
        <v>83</v>
      </c>
      <c r="AW119" s="13" t="s">
        <v>34</v>
      </c>
      <c r="AX119" s="13" t="s">
        <v>73</v>
      </c>
      <c r="AY119" s="217" t="s">
        <v>129</v>
      </c>
    </row>
    <row r="120" spans="1:65" s="14" customFormat="1">
      <c r="B120" s="218"/>
      <c r="C120" s="219"/>
      <c r="D120" s="208" t="s">
        <v>203</v>
      </c>
      <c r="E120" s="220" t="s">
        <v>19</v>
      </c>
      <c r="F120" s="221" t="s">
        <v>205</v>
      </c>
      <c r="G120" s="219"/>
      <c r="H120" s="220" t="s">
        <v>19</v>
      </c>
      <c r="I120" s="222"/>
      <c r="J120" s="219"/>
      <c r="K120" s="219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203</v>
      </c>
      <c r="AU120" s="227" t="s">
        <v>83</v>
      </c>
      <c r="AV120" s="14" t="s">
        <v>81</v>
      </c>
      <c r="AW120" s="14" t="s">
        <v>34</v>
      </c>
      <c r="AX120" s="14" t="s">
        <v>73</v>
      </c>
      <c r="AY120" s="227" t="s">
        <v>129</v>
      </c>
    </row>
    <row r="121" spans="1:65" s="13" customFormat="1">
      <c r="B121" s="206"/>
      <c r="C121" s="207"/>
      <c r="D121" s="208" t="s">
        <v>203</v>
      </c>
      <c r="E121" s="209" t="s">
        <v>19</v>
      </c>
      <c r="F121" s="210" t="s">
        <v>309</v>
      </c>
      <c r="G121" s="207"/>
      <c r="H121" s="211">
        <v>1067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203</v>
      </c>
      <c r="AU121" s="217" t="s">
        <v>83</v>
      </c>
      <c r="AV121" s="13" t="s">
        <v>83</v>
      </c>
      <c r="AW121" s="13" t="s">
        <v>34</v>
      </c>
      <c r="AX121" s="13" t="s">
        <v>73</v>
      </c>
      <c r="AY121" s="217" t="s">
        <v>129</v>
      </c>
    </row>
    <row r="122" spans="1:65" s="14" customFormat="1">
      <c r="B122" s="218"/>
      <c r="C122" s="219"/>
      <c r="D122" s="208" t="s">
        <v>203</v>
      </c>
      <c r="E122" s="220" t="s">
        <v>19</v>
      </c>
      <c r="F122" s="221" t="s">
        <v>207</v>
      </c>
      <c r="G122" s="219"/>
      <c r="H122" s="220" t="s">
        <v>19</v>
      </c>
      <c r="I122" s="222"/>
      <c r="J122" s="219"/>
      <c r="K122" s="219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203</v>
      </c>
      <c r="AU122" s="227" t="s">
        <v>83</v>
      </c>
      <c r="AV122" s="14" t="s">
        <v>81</v>
      </c>
      <c r="AW122" s="14" t="s">
        <v>34</v>
      </c>
      <c r="AX122" s="14" t="s">
        <v>73</v>
      </c>
      <c r="AY122" s="227" t="s">
        <v>129</v>
      </c>
    </row>
    <row r="123" spans="1:65" s="15" customFormat="1">
      <c r="B123" s="228"/>
      <c r="C123" s="229"/>
      <c r="D123" s="208" t="s">
        <v>203</v>
      </c>
      <c r="E123" s="230" t="s">
        <v>19</v>
      </c>
      <c r="F123" s="231" t="s">
        <v>310</v>
      </c>
      <c r="G123" s="229"/>
      <c r="H123" s="232">
        <v>3675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203</v>
      </c>
      <c r="AU123" s="238" t="s">
        <v>83</v>
      </c>
      <c r="AV123" s="15" t="s">
        <v>136</v>
      </c>
      <c r="AW123" s="15" t="s">
        <v>34</v>
      </c>
      <c r="AX123" s="15" t="s">
        <v>81</v>
      </c>
      <c r="AY123" s="238" t="s">
        <v>129</v>
      </c>
    </row>
    <row r="124" spans="1:65" s="13" customFormat="1">
      <c r="B124" s="206"/>
      <c r="C124" s="207"/>
      <c r="D124" s="208" t="s">
        <v>203</v>
      </c>
      <c r="E124" s="207"/>
      <c r="F124" s="210" t="s">
        <v>311</v>
      </c>
      <c r="G124" s="207"/>
      <c r="H124" s="211">
        <v>367.5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203</v>
      </c>
      <c r="AU124" s="217" t="s">
        <v>83</v>
      </c>
      <c r="AV124" s="13" t="s">
        <v>83</v>
      </c>
      <c r="AW124" s="13" t="s">
        <v>4</v>
      </c>
      <c r="AX124" s="13" t="s">
        <v>81</v>
      </c>
      <c r="AY124" s="217" t="s">
        <v>129</v>
      </c>
    </row>
    <row r="125" spans="1:65" s="12" customFormat="1" ht="22.9" customHeight="1">
      <c r="B125" s="159"/>
      <c r="C125" s="160"/>
      <c r="D125" s="161" t="s">
        <v>72</v>
      </c>
      <c r="E125" s="173" t="s">
        <v>210</v>
      </c>
      <c r="F125" s="173" t="s">
        <v>211</v>
      </c>
      <c r="G125" s="160"/>
      <c r="H125" s="160"/>
      <c r="I125" s="163"/>
      <c r="J125" s="174">
        <f>BK125</f>
        <v>0</v>
      </c>
      <c r="K125" s="160"/>
      <c r="L125" s="165"/>
      <c r="M125" s="166"/>
      <c r="N125" s="167"/>
      <c r="O125" s="167"/>
      <c r="P125" s="168">
        <f>SUM(P126:P135)</f>
        <v>0</v>
      </c>
      <c r="Q125" s="167"/>
      <c r="R125" s="168">
        <f>SUM(R126:R135)</f>
        <v>1.0289999999999999</v>
      </c>
      <c r="S125" s="167"/>
      <c r="T125" s="169">
        <f>SUM(T126:T135)</f>
        <v>0</v>
      </c>
      <c r="AR125" s="170" t="s">
        <v>83</v>
      </c>
      <c r="AT125" s="171" t="s">
        <v>72</v>
      </c>
      <c r="AU125" s="171" t="s">
        <v>81</v>
      </c>
      <c r="AY125" s="170" t="s">
        <v>129</v>
      </c>
      <c r="BK125" s="172">
        <f>SUM(BK126:BK135)</f>
        <v>0</v>
      </c>
    </row>
    <row r="126" spans="1:65" s="2" customFormat="1" ht="44.25" customHeight="1">
      <c r="A126" s="35"/>
      <c r="B126" s="36"/>
      <c r="C126" s="175" t="s">
        <v>212</v>
      </c>
      <c r="D126" s="175" t="s">
        <v>132</v>
      </c>
      <c r="E126" s="176" t="s">
        <v>213</v>
      </c>
      <c r="F126" s="177" t="s">
        <v>214</v>
      </c>
      <c r="G126" s="178" t="s">
        <v>150</v>
      </c>
      <c r="H126" s="179">
        <v>3675</v>
      </c>
      <c r="I126" s="180"/>
      <c r="J126" s="181">
        <f>ROUND(I126*H126,2)</f>
        <v>0</v>
      </c>
      <c r="K126" s="182"/>
      <c r="L126" s="40"/>
      <c r="M126" s="183" t="s">
        <v>19</v>
      </c>
      <c r="N126" s="184" t="s">
        <v>44</v>
      </c>
      <c r="O126" s="65"/>
      <c r="P126" s="185">
        <f>O126*H126</f>
        <v>0</v>
      </c>
      <c r="Q126" s="185">
        <v>2.7999999999999998E-4</v>
      </c>
      <c r="R126" s="185">
        <f>Q126*H126</f>
        <v>1.0289999999999999</v>
      </c>
      <c r="S126" s="185">
        <v>0</v>
      </c>
      <c r="T126" s="18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7" t="s">
        <v>200</v>
      </c>
      <c r="AT126" s="187" t="s">
        <v>132</v>
      </c>
      <c r="AU126" s="187" t="s">
        <v>83</v>
      </c>
      <c r="AY126" s="18" t="s">
        <v>129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8" t="s">
        <v>81</v>
      </c>
      <c r="BK126" s="188">
        <f>ROUND(I126*H126,2)</f>
        <v>0</v>
      </c>
      <c r="BL126" s="18" t="s">
        <v>200</v>
      </c>
      <c r="BM126" s="187" t="s">
        <v>312</v>
      </c>
    </row>
    <row r="127" spans="1:65" s="2" customFormat="1">
      <c r="A127" s="35"/>
      <c r="B127" s="36"/>
      <c r="C127" s="37"/>
      <c r="D127" s="189" t="s">
        <v>138</v>
      </c>
      <c r="E127" s="37"/>
      <c r="F127" s="190" t="s">
        <v>216</v>
      </c>
      <c r="G127" s="37"/>
      <c r="H127" s="37"/>
      <c r="I127" s="191"/>
      <c r="J127" s="37"/>
      <c r="K127" s="37"/>
      <c r="L127" s="40"/>
      <c r="M127" s="192"/>
      <c r="N127" s="193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138</v>
      </c>
      <c r="AU127" s="18" t="s">
        <v>83</v>
      </c>
    </row>
    <row r="128" spans="1:65" s="2" customFormat="1" ht="24.2" customHeight="1">
      <c r="A128" s="35"/>
      <c r="B128" s="36"/>
      <c r="C128" s="175" t="s">
        <v>217</v>
      </c>
      <c r="D128" s="175" t="s">
        <v>132</v>
      </c>
      <c r="E128" s="176" t="s">
        <v>218</v>
      </c>
      <c r="F128" s="177" t="s">
        <v>219</v>
      </c>
      <c r="G128" s="178" t="s">
        <v>150</v>
      </c>
      <c r="H128" s="179">
        <v>367.5</v>
      </c>
      <c r="I128" s="180"/>
      <c r="J128" s="181">
        <f>ROUND(I128*H128,2)</f>
        <v>0</v>
      </c>
      <c r="K128" s="182"/>
      <c r="L128" s="40"/>
      <c r="M128" s="183" t="s">
        <v>19</v>
      </c>
      <c r="N128" s="184" t="s">
        <v>44</v>
      </c>
      <c r="O128" s="65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7" t="s">
        <v>200</v>
      </c>
      <c r="AT128" s="187" t="s">
        <v>132</v>
      </c>
      <c r="AU128" s="187" t="s">
        <v>83</v>
      </c>
      <c r="AY128" s="18" t="s">
        <v>129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81</v>
      </c>
      <c r="BK128" s="188">
        <f>ROUND(I128*H128,2)</f>
        <v>0</v>
      </c>
      <c r="BL128" s="18" t="s">
        <v>200</v>
      </c>
      <c r="BM128" s="187" t="s">
        <v>313</v>
      </c>
    </row>
    <row r="129" spans="1:65" s="2" customFormat="1">
      <c r="A129" s="35"/>
      <c r="B129" s="36"/>
      <c r="C129" s="37"/>
      <c r="D129" s="189" t="s">
        <v>138</v>
      </c>
      <c r="E129" s="37"/>
      <c r="F129" s="190" t="s">
        <v>221</v>
      </c>
      <c r="G129" s="37"/>
      <c r="H129" s="37"/>
      <c r="I129" s="191"/>
      <c r="J129" s="37"/>
      <c r="K129" s="37"/>
      <c r="L129" s="40"/>
      <c r="M129" s="192"/>
      <c r="N129" s="193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138</v>
      </c>
      <c r="AU129" s="18" t="s">
        <v>83</v>
      </c>
    </row>
    <row r="130" spans="1:65" s="13" customFormat="1">
      <c r="B130" s="206"/>
      <c r="C130" s="207"/>
      <c r="D130" s="208" t="s">
        <v>203</v>
      </c>
      <c r="E130" s="209" t="s">
        <v>19</v>
      </c>
      <c r="F130" s="210" t="s">
        <v>308</v>
      </c>
      <c r="G130" s="207"/>
      <c r="H130" s="211">
        <v>2608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203</v>
      </c>
      <c r="AU130" s="217" t="s">
        <v>83</v>
      </c>
      <c r="AV130" s="13" t="s">
        <v>83</v>
      </c>
      <c r="AW130" s="13" t="s">
        <v>34</v>
      </c>
      <c r="AX130" s="13" t="s">
        <v>73</v>
      </c>
      <c r="AY130" s="217" t="s">
        <v>129</v>
      </c>
    </row>
    <row r="131" spans="1:65" s="14" customFormat="1">
      <c r="B131" s="218"/>
      <c r="C131" s="219"/>
      <c r="D131" s="208" t="s">
        <v>203</v>
      </c>
      <c r="E131" s="220" t="s">
        <v>19</v>
      </c>
      <c r="F131" s="221" t="s">
        <v>205</v>
      </c>
      <c r="G131" s="219"/>
      <c r="H131" s="220" t="s">
        <v>19</v>
      </c>
      <c r="I131" s="222"/>
      <c r="J131" s="219"/>
      <c r="K131" s="219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203</v>
      </c>
      <c r="AU131" s="227" t="s">
        <v>83</v>
      </c>
      <c r="AV131" s="14" t="s">
        <v>81</v>
      </c>
      <c r="AW131" s="14" t="s">
        <v>34</v>
      </c>
      <c r="AX131" s="14" t="s">
        <v>73</v>
      </c>
      <c r="AY131" s="227" t="s">
        <v>129</v>
      </c>
    </row>
    <row r="132" spans="1:65" s="13" customFormat="1">
      <c r="B132" s="206"/>
      <c r="C132" s="207"/>
      <c r="D132" s="208" t="s">
        <v>203</v>
      </c>
      <c r="E132" s="209" t="s">
        <v>19</v>
      </c>
      <c r="F132" s="210" t="s">
        <v>309</v>
      </c>
      <c r="G132" s="207"/>
      <c r="H132" s="211">
        <v>1067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203</v>
      </c>
      <c r="AU132" s="217" t="s">
        <v>83</v>
      </c>
      <c r="AV132" s="13" t="s">
        <v>83</v>
      </c>
      <c r="AW132" s="13" t="s">
        <v>34</v>
      </c>
      <c r="AX132" s="13" t="s">
        <v>73</v>
      </c>
      <c r="AY132" s="217" t="s">
        <v>129</v>
      </c>
    </row>
    <row r="133" spans="1:65" s="14" customFormat="1">
      <c r="B133" s="218"/>
      <c r="C133" s="219"/>
      <c r="D133" s="208" t="s">
        <v>203</v>
      </c>
      <c r="E133" s="220" t="s">
        <v>19</v>
      </c>
      <c r="F133" s="221" t="s">
        <v>207</v>
      </c>
      <c r="G133" s="219"/>
      <c r="H133" s="220" t="s">
        <v>19</v>
      </c>
      <c r="I133" s="222"/>
      <c r="J133" s="219"/>
      <c r="K133" s="219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203</v>
      </c>
      <c r="AU133" s="227" t="s">
        <v>83</v>
      </c>
      <c r="AV133" s="14" t="s">
        <v>81</v>
      </c>
      <c r="AW133" s="14" t="s">
        <v>34</v>
      </c>
      <c r="AX133" s="14" t="s">
        <v>73</v>
      </c>
      <c r="AY133" s="227" t="s">
        <v>129</v>
      </c>
    </row>
    <row r="134" spans="1:65" s="15" customFormat="1">
      <c r="B134" s="228"/>
      <c r="C134" s="229"/>
      <c r="D134" s="208" t="s">
        <v>203</v>
      </c>
      <c r="E134" s="230" t="s">
        <v>19</v>
      </c>
      <c r="F134" s="231" t="s">
        <v>310</v>
      </c>
      <c r="G134" s="229"/>
      <c r="H134" s="232">
        <v>3675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203</v>
      </c>
      <c r="AU134" s="238" t="s">
        <v>83</v>
      </c>
      <c r="AV134" s="15" t="s">
        <v>136</v>
      </c>
      <c r="AW134" s="15" t="s">
        <v>34</v>
      </c>
      <c r="AX134" s="15" t="s">
        <v>81</v>
      </c>
      <c r="AY134" s="238" t="s">
        <v>129</v>
      </c>
    </row>
    <row r="135" spans="1:65" s="13" customFormat="1">
      <c r="B135" s="206"/>
      <c r="C135" s="207"/>
      <c r="D135" s="208" t="s">
        <v>203</v>
      </c>
      <c r="E135" s="207"/>
      <c r="F135" s="210" t="s">
        <v>311</v>
      </c>
      <c r="G135" s="207"/>
      <c r="H135" s="211">
        <v>367.5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203</v>
      </c>
      <c r="AU135" s="217" t="s">
        <v>83</v>
      </c>
      <c r="AV135" s="13" t="s">
        <v>83</v>
      </c>
      <c r="AW135" s="13" t="s">
        <v>4</v>
      </c>
      <c r="AX135" s="13" t="s">
        <v>81</v>
      </c>
      <c r="AY135" s="217" t="s">
        <v>129</v>
      </c>
    </row>
    <row r="136" spans="1:65" s="12" customFormat="1" ht="22.9" customHeight="1">
      <c r="B136" s="159"/>
      <c r="C136" s="160"/>
      <c r="D136" s="161" t="s">
        <v>72</v>
      </c>
      <c r="E136" s="173" t="s">
        <v>222</v>
      </c>
      <c r="F136" s="173" t="s">
        <v>223</v>
      </c>
      <c r="G136" s="160"/>
      <c r="H136" s="160"/>
      <c r="I136" s="163"/>
      <c r="J136" s="174">
        <f>BK136</f>
        <v>0</v>
      </c>
      <c r="K136" s="160"/>
      <c r="L136" s="165"/>
      <c r="M136" s="166"/>
      <c r="N136" s="167"/>
      <c r="O136" s="167"/>
      <c r="P136" s="168">
        <f>SUM(P137:P141)</f>
        <v>0</v>
      </c>
      <c r="Q136" s="167"/>
      <c r="R136" s="168">
        <f>SUM(R137:R141)</f>
        <v>0.11203500000000001</v>
      </c>
      <c r="S136" s="167"/>
      <c r="T136" s="169">
        <f>SUM(T137:T141)</f>
        <v>0</v>
      </c>
      <c r="AR136" s="170" t="s">
        <v>81</v>
      </c>
      <c r="AT136" s="171" t="s">
        <v>72</v>
      </c>
      <c r="AU136" s="171" t="s">
        <v>81</v>
      </c>
      <c r="AY136" s="170" t="s">
        <v>129</v>
      </c>
      <c r="BK136" s="172">
        <f>SUM(BK137:BK141)</f>
        <v>0</v>
      </c>
    </row>
    <row r="137" spans="1:65" s="2" customFormat="1" ht="37.9" customHeight="1">
      <c r="A137" s="35"/>
      <c r="B137" s="36"/>
      <c r="C137" s="175" t="s">
        <v>8</v>
      </c>
      <c r="D137" s="175" t="s">
        <v>132</v>
      </c>
      <c r="E137" s="176" t="s">
        <v>224</v>
      </c>
      <c r="F137" s="177" t="s">
        <v>225</v>
      </c>
      <c r="G137" s="178" t="s">
        <v>150</v>
      </c>
      <c r="H137" s="179">
        <v>533.5</v>
      </c>
      <c r="I137" s="180"/>
      <c r="J137" s="181">
        <f>ROUND(I137*H137,2)</f>
        <v>0</v>
      </c>
      <c r="K137" s="182"/>
      <c r="L137" s="40"/>
      <c r="M137" s="183" t="s">
        <v>19</v>
      </c>
      <c r="N137" s="184" t="s">
        <v>44</v>
      </c>
      <c r="O137" s="65"/>
      <c r="P137" s="185">
        <f>O137*H137</f>
        <v>0</v>
      </c>
      <c r="Q137" s="185">
        <v>2.1000000000000001E-4</v>
      </c>
      <c r="R137" s="185">
        <f>Q137*H137</f>
        <v>0.11203500000000001</v>
      </c>
      <c r="S137" s="185">
        <v>0</v>
      </c>
      <c r="T137" s="18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136</v>
      </c>
      <c r="AT137" s="187" t="s">
        <v>132</v>
      </c>
      <c r="AU137" s="187" t="s">
        <v>83</v>
      </c>
      <c r="AY137" s="18" t="s">
        <v>129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81</v>
      </c>
      <c r="BK137" s="188">
        <f>ROUND(I137*H137,2)</f>
        <v>0</v>
      </c>
      <c r="BL137" s="18" t="s">
        <v>136</v>
      </c>
      <c r="BM137" s="187" t="s">
        <v>314</v>
      </c>
    </row>
    <row r="138" spans="1:65" s="2" customFormat="1">
      <c r="A138" s="35"/>
      <c r="B138" s="36"/>
      <c r="C138" s="37"/>
      <c r="D138" s="189" t="s">
        <v>138</v>
      </c>
      <c r="E138" s="37"/>
      <c r="F138" s="190" t="s">
        <v>227</v>
      </c>
      <c r="G138" s="37"/>
      <c r="H138" s="37"/>
      <c r="I138" s="191"/>
      <c r="J138" s="37"/>
      <c r="K138" s="37"/>
      <c r="L138" s="40"/>
      <c r="M138" s="192"/>
      <c r="N138" s="19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138</v>
      </c>
      <c r="AU138" s="18" t="s">
        <v>83</v>
      </c>
    </row>
    <row r="139" spans="1:65" s="13" customFormat="1">
      <c r="B139" s="206"/>
      <c r="C139" s="207"/>
      <c r="D139" s="208" t="s">
        <v>203</v>
      </c>
      <c r="E139" s="209" t="s">
        <v>19</v>
      </c>
      <c r="F139" s="210" t="s">
        <v>315</v>
      </c>
      <c r="G139" s="207"/>
      <c r="H139" s="211">
        <v>533.5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203</v>
      </c>
      <c r="AU139" s="217" t="s">
        <v>83</v>
      </c>
      <c r="AV139" s="13" t="s">
        <v>83</v>
      </c>
      <c r="AW139" s="13" t="s">
        <v>34</v>
      </c>
      <c r="AX139" s="13" t="s">
        <v>73</v>
      </c>
      <c r="AY139" s="217" t="s">
        <v>129</v>
      </c>
    </row>
    <row r="140" spans="1:65" s="14" customFormat="1">
      <c r="B140" s="218"/>
      <c r="C140" s="219"/>
      <c r="D140" s="208" t="s">
        <v>203</v>
      </c>
      <c r="E140" s="220" t="s">
        <v>19</v>
      </c>
      <c r="F140" s="221" t="s">
        <v>229</v>
      </c>
      <c r="G140" s="219"/>
      <c r="H140" s="220" t="s">
        <v>19</v>
      </c>
      <c r="I140" s="222"/>
      <c r="J140" s="219"/>
      <c r="K140" s="219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203</v>
      </c>
      <c r="AU140" s="227" t="s">
        <v>83</v>
      </c>
      <c r="AV140" s="14" t="s">
        <v>81</v>
      </c>
      <c r="AW140" s="14" t="s">
        <v>34</v>
      </c>
      <c r="AX140" s="14" t="s">
        <v>73</v>
      </c>
      <c r="AY140" s="227" t="s">
        <v>129</v>
      </c>
    </row>
    <row r="141" spans="1:65" s="15" customFormat="1">
      <c r="B141" s="228"/>
      <c r="C141" s="229"/>
      <c r="D141" s="208" t="s">
        <v>203</v>
      </c>
      <c r="E141" s="230" t="s">
        <v>19</v>
      </c>
      <c r="F141" s="231" t="s">
        <v>230</v>
      </c>
      <c r="G141" s="229"/>
      <c r="H141" s="232">
        <v>533.5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203</v>
      </c>
      <c r="AU141" s="238" t="s">
        <v>83</v>
      </c>
      <c r="AV141" s="15" t="s">
        <v>136</v>
      </c>
      <c r="AW141" s="15" t="s">
        <v>34</v>
      </c>
      <c r="AX141" s="15" t="s">
        <v>81</v>
      </c>
      <c r="AY141" s="238" t="s">
        <v>129</v>
      </c>
    </row>
    <row r="142" spans="1:65" s="12" customFormat="1" ht="22.9" customHeight="1">
      <c r="B142" s="159"/>
      <c r="C142" s="160"/>
      <c r="D142" s="161" t="s">
        <v>72</v>
      </c>
      <c r="E142" s="173" t="s">
        <v>231</v>
      </c>
      <c r="F142" s="173" t="s">
        <v>232</v>
      </c>
      <c r="G142" s="160"/>
      <c r="H142" s="160"/>
      <c r="I142" s="163"/>
      <c r="J142" s="174">
        <f>BK142</f>
        <v>0</v>
      </c>
      <c r="K142" s="160"/>
      <c r="L142" s="165"/>
      <c r="M142" s="166"/>
      <c r="N142" s="167"/>
      <c r="O142" s="167"/>
      <c r="P142" s="168">
        <f>P143</f>
        <v>0</v>
      </c>
      <c r="Q142" s="167"/>
      <c r="R142" s="168">
        <f>R143</f>
        <v>4.2680000000000003E-2</v>
      </c>
      <c r="S142" s="167"/>
      <c r="T142" s="169">
        <f>T143</f>
        <v>0</v>
      </c>
      <c r="AR142" s="170" t="s">
        <v>81</v>
      </c>
      <c r="AT142" s="171" t="s">
        <v>72</v>
      </c>
      <c r="AU142" s="171" t="s">
        <v>81</v>
      </c>
      <c r="AY142" s="170" t="s">
        <v>129</v>
      </c>
      <c r="BK142" s="172">
        <f>BK143</f>
        <v>0</v>
      </c>
    </row>
    <row r="143" spans="1:65" s="2" customFormat="1" ht="24.2" customHeight="1">
      <c r="A143" s="35"/>
      <c r="B143" s="36"/>
      <c r="C143" s="175" t="s">
        <v>200</v>
      </c>
      <c r="D143" s="175" t="s">
        <v>132</v>
      </c>
      <c r="E143" s="176" t="s">
        <v>233</v>
      </c>
      <c r="F143" s="177" t="s">
        <v>234</v>
      </c>
      <c r="G143" s="178" t="s">
        <v>150</v>
      </c>
      <c r="H143" s="179">
        <v>1067</v>
      </c>
      <c r="I143" s="180"/>
      <c r="J143" s="181">
        <f>ROUND(I143*H143,2)</f>
        <v>0</v>
      </c>
      <c r="K143" s="182"/>
      <c r="L143" s="40"/>
      <c r="M143" s="183" t="s">
        <v>19</v>
      </c>
      <c r="N143" s="184" t="s">
        <v>44</v>
      </c>
      <c r="O143" s="65"/>
      <c r="P143" s="185">
        <f>O143*H143</f>
        <v>0</v>
      </c>
      <c r="Q143" s="185">
        <v>4.0000000000000003E-5</v>
      </c>
      <c r="R143" s="185">
        <f>Q143*H143</f>
        <v>4.2680000000000003E-2</v>
      </c>
      <c r="S143" s="185">
        <v>0</v>
      </c>
      <c r="T143" s="18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7" t="s">
        <v>136</v>
      </c>
      <c r="AT143" s="187" t="s">
        <v>132</v>
      </c>
      <c r="AU143" s="187" t="s">
        <v>83</v>
      </c>
      <c r="AY143" s="18" t="s">
        <v>129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8" t="s">
        <v>81</v>
      </c>
      <c r="BK143" s="188">
        <f>ROUND(I143*H143,2)</f>
        <v>0</v>
      </c>
      <c r="BL143" s="18" t="s">
        <v>136</v>
      </c>
      <c r="BM143" s="187" t="s">
        <v>316</v>
      </c>
    </row>
    <row r="144" spans="1:65" s="12" customFormat="1" ht="22.9" customHeight="1">
      <c r="B144" s="159"/>
      <c r="C144" s="160"/>
      <c r="D144" s="161" t="s">
        <v>72</v>
      </c>
      <c r="E144" s="173" t="s">
        <v>236</v>
      </c>
      <c r="F144" s="173" t="s">
        <v>237</v>
      </c>
      <c r="G144" s="160"/>
      <c r="H144" s="160"/>
      <c r="I144" s="163"/>
      <c r="J144" s="174">
        <f>BK144</f>
        <v>0</v>
      </c>
      <c r="K144" s="160"/>
      <c r="L144" s="165"/>
      <c r="M144" s="166"/>
      <c r="N144" s="167"/>
      <c r="O144" s="167"/>
      <c r="P144" s="168">
        <f>SUM(P145:P162)</f>
        <v>0</v>
      </c>
      <c r="Q144" s="167"/>
      <c r="R144" s="168">
        <f>SUM(R145:R162)</f>
        <v>0</v>
      </c>
      <c r="S144" s="167"/>
      <c r="T144" s="169">
        <f>SUM(T145:T162)</f>
        <v>1.9570000000000001</v>
      </c>
      <c r="AR144" s="170" t="s">
        <v>81</v>
      </c>
      <c r="AT144" s="171" t="s">
        <v>72</v>
      </c>
      <c r="AU144" s="171" t="s">
        <v>81</v>
      </c>
      <c r="AY144" s="170" t="s">
        <v>129</v>
      </c>
      <c r="BK144" s="172">
        <f>SUM(BK145:BK162)</f>
        <v>0</v>
      </c>
    </row>
    <row r="145" spans="1:65" s="2" customFormat="1" ht="44.25" customHeight="1">
      <c r="A145" s="35"/>
      <c r="B145" s="36"/>
      <c r="C145" s="175" t="s">
        <v>238</v>
      </c>
      <c r="D145" s="175" t="s">
        <v>132</v>
      </c>
      <c r="E145" s="176" t="s">
        <v>239</v>
      </c>
      <c r="F145" s="177" t="s">
        <v>240</v>
      </c>
      <c r="G145" s="178" t="s">
        <v>135</v>
      </c>
      <c r="H145" s="179">
        <v>126</v>
      </c>
      <c r="I145" s="180"/>
      <c r="J145" s="181">
        <f>ROUND(I145*H145,2)</f>
        <v>0</v>
      </c>
      <c r="K145" s="182"/>
      <c r="L145" s="40"/>
      <c r="M145" s="183" t="s">
        <v>19</v>
      </c>
      <c r="N145" s="184" t="s">
        <v>44</v>
      </c>
      <c r="O145" s="65"/>
      <c r="P145" s="185">
        <f>O145*H145</f>
        <v>0</v>
      </c>
      <c r="Q145" s="185">
        <v>0</v>
      </c>
      <c r="R145" s="185">
        <f>Q145*H145</f>
        <v>0</v>
      </c>
      <c r="S145" s="185">
        <v>1E-3</v>
      </c>
      <c r="T145" s="186">
        <f>S145*H145</f>
        <v>0.126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7" t="s">
        <v>136</v>
      </c>
      <c r="AT145" s="187" t="s">
        <v>132</v>
      </c>
      <c r="AU145" s="187" t="s">
        <v>83</v>
      </c>
      <c r="AY145" s="18" t="s">
        <v>129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8" t="s">
        <v>81</v>
      </c>
      <c r="BK145" s="188">
        <f>ROUND(I145*H145,2)</f>
        <v>0</v>
      </c>
      <c r="BL145" s="18" t="s">
        <v>136</v>
      </c>
      <c r="BM145" s="187" t="s">
        <v>317</v>
      </c>
    </row>
    <row r="146" spans="1:65" s="2" customFormat="1">
      <c r="A146" s="35"/>
      <c r="B146" s="36"/>
      <c r="C146" s="37"/>
      <c r="D146" s="189" t="s">
        <v>138</v>
      </c>
      <c r="E146" s="37"/>
      <c r="F146" s="190" t="s">
        <v>242</v>
      </c>
      <c r="G146" s="37"/>
      <c r="H146" s="37"/>
      <c r="I146" s="191"/>
      <c r="J146" s="37"/>
      <c r="K146" s="37"/>
      <c r="L146" s="40"/>
      <c r="M146" s="192"/>
      <c r="N146" s="193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138</v>
      </c>
      <c r="AU146" s="18" t="s">
        <v>83</v>
      </c>
    </row>
    <row r="147" spans="1:65" s="2" customFormat="1" ht="44.25" customHeight="1">
      <c r="A147" s="35"/>
      <c r="B147" s="36"/>
      <c r="C147" s="175" t="s">
        <v>243</v>
      </c>
      <c r="D147" s="175" t="s">
        <v>132</v>
      </c>
      <c r="E147" s="176" t="s">
        <v>244</v>
      </c>
      <c r="F147" s="177" t="s">
        <v>245</v>
      </c>
      <c r="G147" s="178" t="s">
        <v>135</v>
      </c>
      <c r="H147" s="179">
        <v>9</v>
      </c>
      <c r="I147" s="180"/>
      <c r="J147" s="181">
        <f>ROUND(I147*H147,2)</f>
        <v>0</v>
      </c>
      <c r="K147" s="182"/>
      <c r="L147" s="40"/>
      <c r="M147" s="183" t="s">
        <v>19</v>
      </c>
      <c r="N147" s="184" t="s">
        <v>44</v>
      </c>
      <c r="O147" s="65"/>
      <c r="P147" s="185">
        <f>O147*H147</f>
        <v>0</v>
      </c>
      <c r="Q147" s="185">
        <v>0</v>
      </c>
      <c r="R147" s="185">
        <f>Q147*H147</f>
        <v>0</v>
      </c>
      <c r="S147" s="185">
        <v>3.0000000000000001E-3</v>
      </c>
      <c r="T147" s="186">
        <f>S147*H147</f>
        <v>2.7E-2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7" t="s">
        <v>136</v>
      </c>
      <c r="AT147" s="187" t="s">
        <v>132</v>
      </c>
      <c r="AU147" s="187" t="s">
        <v>83</v>
      </c>
      <c r="AY147" s="18" t="s">
        <v>129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8" t="s">
        <v>81</v>
      </c>
      <c r="BK147" s="188">
        <f>ROUND(I147*H147,2)</f>
        <v>0</v>
      </c>
      <c r="BL147" s="18" t="s">
        <v>136</v>
      </c>
      <c r="BM147" s="187" t="s">
        <v>318</v>
      </c>
    </row>
    <row r="148" spans="1:65" s="2" customFormat="1">
      <c r="A148" s="35"/>
      <c r="B148" s="36"/>
      <c r="C148" s="37"/>
      <c r="D148" s="189" t="s">
        <v>138</v>
      </c>
      <c r="E148" s="37"/>
      <c r="F148" s="190" t="s">
        <v>247</v>
      </c>
      <c r="G148" s="37"/>
      <c r="H148" s="37"/>
      <c r="I148" s="191"/>
      <c r="J148" s="37"/>
      <c r="K148" s="37"/>
      <c r="L148" s="40"/>
      <c r="M148" s="192"/>
      <c r="N148" s="193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138</v>
      </c>
      <c r="AU148" s="18" t="s">
        <v>83</v>
      </c>
    </row>
    <row r="149" spans="1:65" s="2" customFormat="1" ht="37.9" customHeight="1">
      <c r="A149" s="35"/>
      <c r="B149" s="36"/>
      <c r="C149" s="175" t="s">
        <v>248</v>
      </c>
      <c r="D149" s="175" t="s">
        <v>132</v>
      </c>
      <c r="E149" s="176" t="s">
        <v>249</v>
      </c>
      <c r="F149" s="177" t="s">
        <v>319</v>
      </c>
      <c r="G149" s="178" t="s">
        <v>135</v>
      </c>
      <c r="H149" s="179">
        <v>3</v>
      </c>
      <c r="I149" s="180"/>
      <c r="J149" s="181">
        <f>ROUND(I149*H149,2)</f>
        <v>0</v>
      </c>
      <c r="K149" s="182"/>
      <c r="L149" s="40"/>
      <c r="M149" s="183" t="s">
        <v>19</v>
      </c>
      <c r="N149" s="184" t="s">
        <v>44</v>
      </c>
      <c r="O149" s="65"/>
      <c r="P149" s="185">
        <f>O149*H149</f>
        <v>0</v>
      </c>
      <c r="Q149" s="185">
        <v>0</v>
      </c>
      <c r="R149" s="185">
        <f>Q149*H149</f>
        <v>0</v>
      </c>
      <c r="S149" s="185">
        <v>4.9000000000000002E-2</v>
      </c>
      <c r="T149" s="186">
        <f>S149*H149</f>
        <v>0.14700000000000002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7" t="s">
        <v>136</v>
      </c>
      <c r="AT149" s="187" t="s">
        <v>132</v>
      </c>
      <c r="AU149" s="187" t="s">
        <v>83</v>
      </c>
      <c r="AY149" s="18" t="s">
        <v>129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8" t="s">
        <v>81</v>
      </c>
      <c r="BK149" s="188">
        <f>ROUND(I149*H149,2)</f>
        <v>0</v>
      </c>
      <c r="BL149" s="18" t="s">
        <v>136</v>
      </c>
      <c r="BM149" s="187" t="s">
        <v>320</v>
      </c>
    </row>
    <row r="150" spans="1:65" s="2" customFormat="1">
      <c r="A150" s="35"/>
      <c r="B150" s="36"/>
      <c r="C150" s="37"/>
      <c r="D150" s="189" t="s">
        <v>138</v>
      </c>
      <c r="E150" s="37"/>
      <c r="F150" s="190" t="s">
        <v>321</v>
      </c>
      <c r="G150" s="37"/>
      <c r="H150" s="37"/>
      <c r="I150" s="191"/>
      <c r="J150" s="37"/>
      <c r="K150" s="37"/>
      <c r="L150" s="40"/>
      <c r="M150" s="192"/>
      <c r="N150" s="193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138</v>
      </c>
      <c r="AU150" s="18" t="s">
        <v>83</v>
      </c>
    </row>
    <row r="151" spans="1:65" s="2" customFormat="1" ht="21.75" customHeight="1">
      <c r="A151" s="35"/>
      <c r="B151" s="36"/>
      <c r="C151" s="175" t="s">
        <v>252</v>
      </c>
      <c r="D151" s="175" t="s">
        <v>132</v>
      </c>
      <c r="E151" s="176" t="s">
        <v>253</v>
      </c>
      <c r="F151" s="177" t="s">
        <v>254</v>
      </c>
      <c r="G151" s="178" t="s">
        <v>155</v>
      </c>
      <c r="H151" s="179">
        <v>1657</v>
      </c>
      <c r="I151" s="180"/>
      <c r="J151" s="181">
        <f>ROUND(I151*H151,2)</f>
        <v>0</v>
      </c>
      <c r="K151" s="182"/>
      <c r="L151" s="40"/>
      <c r="M151" s="183" t="s">
        <v>19</v>
      </c>
      <c r="N151" s="184" t="s">
        <v>44</v>
      </c>
      <c r="O151" s="65"/>
      <c r="P151" s="185">
        <f>O151*H151</f>
        <v>0</v>
      </c>
      <c r="Q151" s="185">
        <v>0</v>
      </c>
      <c r="R151" s="185">
        <f>Q151*H151</f>
        <v>0</v>
      </c>
      <c r="S151" s="185">
        <v>1E-3</v>
      </c>
      <c r="T151" s="186">
        <f>S151*H151</f>
        <v>1.657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7" t="s">
        <v>136</v>
      </c>
      <c r="AT151" s="187" t="s">
        <v>132</v>
      </c>
      <c r="AU151" s="187" t="s">
        <v>83</v>
      </c>
      <c r="AY151" s="18" t="s">
        <v>129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8" t="s">
        <v>81</v>
      </c>
      <c r="BK151" s="188">
        <f>ROUND(I151*H151,2)</f>
        <v>0</v>
      </c>
      <c r="BL151" s="18" t="s">
        <v>136</v>
      </c>
      <c r="BM151" s="187" t="s">
        <v>322</v>
      </c>
    </row>
    <row r="152" spans="1:65" s="2" customFormat="1" ht="44.25" customHeight="1">
      <c r="A152" s="35"/>
      <c r="B152" s="36"/>
      <c r="C152" s="175" t="s">
        <v>7</v>
      </c>
      <c r="D152" s="175" t="s">
        <v>132</v>
      </c>
      <c r="E152" s="176" t="s">
        <v>256</v>
      </c>
      <c r="F152" s="177" t="s">
        <v>257</v>
      </c>
      <c r="G152" s="178" t="s">
        <v>258</v>
      </c>
      <c r="H152" s="179">
        <v>2.0710000000000002</v>
      </c>
      <c r="I152" s="180"/>
      <c r="J152" s="181">
        <f>ROUND(I152*H152,2)</f>
        <v>0</v>
      </c>
      <c r="K152" s="182"/>
      <c r="L152" s="40"/>
      <c r="M152" s="183" t="s">
        <v>19</v>
      </c>
      <c r="N152" s="184" t="s">
        <v>44</v>
      </c>
      <c r="O152" s="65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136</v>
      </c>
      <c r="AT152" s="187" t="s">
        <v>132</v>
      </c>
      <c r="AU152" s="187" t="s">
        <v>83</v>
      </c>
      <c r="AY152" s="18" t="s">
        <v>129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81</v>
      </c>
      <c r="BK152" s="188">
        <f>ROUND(I152*H152,2)</f>
        <v>0</v>
      </c>
      <c r="BL152" s="18" t="s">
        <v>136</v>
      </c>
      <c r="BM152" s="187" t="s">
        <v>323</v>
      </c>
    </row>
    <row r="153" spans="1:65" s="2" customFormat="1">
      <c r="A153" s="35"/>
      <c r="B153" s="36"/>
      <c r="C153" s="37"/>
      <c r="D153" s="189" t="s">
        <v>138</v>
      </c>
      <c r="E153" s="37"/>
      <c r="F153" s="190" t="s">
        <v>260</v>
      </c>
      <c r="G153" s="37"/>
      <c r="H153" s="37"/>
      <c r="I153" s="191"/>
      <c r="J153" s="37"/>
      <c r="K153" s="37"/>
      <c r="L153" s="40"/>
      <c r="M153" s="192"/>
      <c r="N153" s="19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138</v>
      </c>
      <c r="AU153" s="18" t="s">
        <v>83</v>
      </c>
    </row>
    <row r="154" spans="1:65" s="2" customFormat="1" ht="33" customHeight="1">
      <c r="A154" s="35"/>
      <c r="B154" s="36"/>
      <c r="C154" s="175" t="s">
        <v>261</v>
      </c>
      <c r="D154" s="175" t="s">
        <v>132</v>
      </c>
      <c r="E154" s="176" t="s">
        <v>262</v>
      </c>
      <c r="F154" s="177" t="s">
        <v>263</v>
      </c>
      <c r="G154" s="178" t="s">
        <v>258</v>
      </c>
      <c r="H154" s="179">
        <v>2.0710000000000002</v>
      </c>
      <c r="I154" s="180"/>
      <c r="J154" s="181">
        <f>ROUND(I154*H154,2)</f>
        <v>0</v>
      </c>
      <c r="K154" s="182"/>
      <c r="L154" s="40"/>
      <c r="M154" s="183" t="s">
        <v>19</v>
      </c>
      <c r="N154" s="184" t="s">
        <v>44</v>
      </c>
      <c r="O154" s="65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7" t="s">
        <v>136</v>
      </c>
      <c r="AT154" s="187" t="s">
        <v>132</v>
      </c>
      <c r="AU154" s="187" t="s">
        <v>83</v>
      </c>
      <c r="AY154" s="18" t="s">
        <v>129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8" t="s">
        <v>81</v>
      </c>
      <c r="BK154" s="188">
        <f>ROUND(I154*H154,2)</f>
        <v>0</v>
      </c>
      <c r="BL154" s="18" t="s">
        <v>136</v>
      </c>
      <c r="BM154" s="187" t="s">
        <v>324</v>
      </c>
    </row>
    <row r="155" spans="1:65" s="2" customFormat="1">
      <c r="A155" s="35"/>
      <c r="B155" s="36"/>
      <c r="C155" s="37"/>
      <c r="D155" s="189" t="s">
        <v>138</v>
      </c>
      <c r="E155" s="37"/>
      <c r="F155" s="190" t="s">
        <v>265</v>
      </c>
      <c r="G155" s="37"/>
      <c r="H155" s="37"/>
      <c r="I155" s="191"/>
      <c r="J155" s="37"/>
      <c r="K155" s="37"/>
      <c r="L155" s="40"/>
      <c r="M155" s="192"/>
      <c r="N155" s="193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138</v>
      </c>
      <c r="AU155" s="18" t="s">
        <v>83</v>
      </c>
    </row>
    <row r="156" spans="1:65" s="2" customFormat="1" ht="44.25" customHeight="1">
      <c r="A156" s="35"/>
      <c r="B156" s="36"/>
      <c r="C156" s="175" t="s">
        <v>266</v>
      </c>
      <c r="D156" s="175" t="s">
        <v>132</v>
      </c>
      <c r="E156" s="176" t="s">
        <v>267</v>
      </c>
      <c r="F156" s="177" t="s">
        <v>268</v>
      </c>
      <c r="G156" s="178" t="s">
        <v>258</v>
      </c>
      <c r="H156" s="179">
        <v>51.774999999999999</v>
      </c>
      <c r="I156" s="180"/>
      <c r="J156" s="181">
        <f>ROUND(I156*H156,2)</f>
        <v>0</v>
      </c>
      <c r="K156" s="182"/>
      <c r="L156" s="40"/>
      <c r="M156" s="183" t="s">
        <v>19</v>
      </c>
      <c r="N156" s="184" t="s">
        <v>44</v>
      </c>
      <c r="O156" s="65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7" t="s">
        <v>136</v>
      </c>
      <c r="AT156" s="187" t="s">
        <v>132</v>
      </c>
      <c r="AU156" s="187" t="s">
        <v>83</v>
      </c>
      <c r="AY156" s="18" t="s">
        <v>129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8" t="s">
        <v>81</v>
      </c>
      <c r="BK156" s="188">
        <f>ROUND(I156*H156,2)</f>
        <v>0</v>
      </c>
      <c r="BL156" s="18" t="s">
        <v>136</v>
      </c>
      <c r="BM156" s="187" t="s">
        <v>325</v>
      </c>
    </row>
    <row r="157" spans="1:65" s="2" customFormat="1">
      <c r="A157" s="35"/>
      <c r="B157" s="36"/>
      <c r="C157" s="37"/>
      <c r="D157" s="189" t="s">
        <v>138</v>
      </c>
      <c r="E157" s="37"/>
      <c r="F157" s="190" t="s">
        <v>270</v>
      </c>
      <c r="G157" s="37"/>
      <c r="H157" s="37"/>
      <c r="I157" s="191"/>
      <c r="J157" s="37"/>
      <c r="K157" s="37"/>
      <c r="L157" s="40"/>
      <c r="M157" s="192"/>
      <c r="N157" s="193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138</v>
      </c>
      <c r="AU157" s="18" t="s">
        <v>83</v>
      </c>
    </row>
    <row r="158" spans="1:65" s="13" customFormat="1">
      <c r="B158" s="206"/>
      <c r="C158" s="207"/>
      <c r="D158" s="208" t="s">
        <v>203</v>
      </c>
      <c r="E158" s="207"/>
      <c r="F158" s="210" t="s">
        <v>326</v>
      </c>
      <c r="G158" s="207"/>
      <c r="H158" s="211">
        <v>51.774999999999999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203</v>
      </c>
      <c r="AU158" s="217" t="s">
        <v>83</v>
      </c>
      <c r="AV158" s="13" t="s">
        <v>83</v>
      </c>
      <c r="AW158" s="13" t="s">
        <v>4</v>
      </c>
      <c r="AX158" s="13" t="s">
        <v>81</v>
      </c>
      <c r="AY158" s="217" t="s">
        <v>129</v>
      </c>
    </row>
    <row r="159" spans="1:65" s="2" customFormat="1" ht="49.15" customHeight="1">
      <c r="A159" s="35"/>
      <c r="B159" s="36"/>
      <c r="C159" s="175" t="s">
        <v>272</v>
      </c>
      <c r="D159" s="175" t="s">
        <v>132</v>
      </c>
      <c r="E159" s="176" t="s">
        <v>273</v>
      </c>
      <c r="F159" s="177" t="s">
        <v>274</v>
      </c>
      <c r="G159" s="178" t="s">
        <v>258</v>
      </c>
      <c r="H159" s="179">
        <v>2.0710000000000002</v>
      </c>
      <c r="I159" s="180"/>
      <c r="J159" s="181">
        <f>ROUND(I159*H159,2)</f>
        <v>0</v>
      </c>
      <c r="K159" s="182"/>
      <c r="L159" s="40"/>
      <c r="M159" s="183" t="s">
        <v>19</v>
      </c>
      <c r="N159" s="184" t="s">
        <v>44</v>
      </c>
      <c r="O159" s="65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7" t="s">
        <v>136</v>
      </c>
      <c r="AT159" s="187" t="s">
        <v>132</v>
      </c>
      <c r="AU159" s="187" t="s">
        <v>83</v>
      </c>
      <c r="AY159" s="18" t="s">
        <v>129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8" t="s">
        <v>81</v>
      </c>
      <c r="BK159" s="188">
        <f>ROUND(I159*H159,2)</f>
        <v>0</v>
      </c>
      <c r="BL159" s="18" t="s">
        <v>136</v>
      </c>
      <c r="BM159" s="187" t="s">
        <v>327</v>
      </c>
    </row>
    <row r="160" spans="1:65" s="2" customFormat="1">
      <c r="A160" s="35"/>
      <c r="B160" s="36"/>
      <c r="C160" s="37"/>
      <c r="D160" s="189" t="s">
        <v>138</v>
      </c>
      <c r="E160" s="37"/>
      <c r="F160" s="190" t="s">
        <v>276</v>
      </c>
      <c r="G160" s="37"/>
      <c r="H160" s="37"/>
      <c r="I160" s="191"/>
      <c r="J160" s="37"/>
      <c r="K160" s="37"/>
      <c r="L160" s="40"/>
      <c r="M160" s="192"/>
      <c r="N160" s="193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138</v>
      </c>
      <c r="AU160" s="18" t="s">
        <v>83</v>
      </c>
    </row>
    <row r="161" spans="1:65" s="2" customFormat="1" ht="55.5" customHeight="1">
      <c r="A161" s="35"/>
      <c r="B161" s="36"/>
      <c r="C161" s="175" t="s">
        <v>277</v>
      </c>
      <c r="D161" s="175" t="s">
        <v>132</v>
      </c>
      <c r="E161" s="176" t="s">
        <v>278</v>
      </c>
      <c r="F161" s="177" t="s">
        <v>279</v>
      </c>
      <c r="G161" s="178" t="s">
        <v>258</v>
      </c>
      <c r="H161" s="179">
        <v>5.1150000000000002</v>
      </c>
      <c r="I161" s="180"/>
      <c r="J161" s="181">
        <f>ROUND(I161*H161,2)</f>
        <v>0</v>
      </c>
      <c r="K161" s="182"/>
      <c r="L161" s="40"/>
      <c r="M161" s="183" t="s">
        <v>19</v>
      </c>
      <c r="N161" s="184" t="s">
        <v>44</v>
      </c>
      <c r="O161" s="65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7" t="s">
        <v>136</v>
      </c>
      <c r="AT161" s="187" t="s">
        <v>132</v>
      </c>
      <c r="AU161" s="187" t="s">
        <v>83</v>
      </c>
      <c r="AY161" s="18" t="s">
        <v>129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8" t="s">
        <v>81</v>
      </c>
      <c r="BK161" s="188">
        <f>ROUND(I161*H161,2)</f>
        <v>0</v>
      </c>
      <c r="BL161" s="18" t="s">
        <v>136</v>
      </c>
      <c r="BM161" s="187" t="s">
        <v>328</v>
      </c>
    </row>
    <row r="162" spans="1:65" s="2" customFormat="1">
      <c r="A162" s="35"/>
      <c r="B162" s="36"/>
      <c r="C162" s="37"/>
      <c r="D162" s="189" t="s">
        <v>138</v>
      </c>
      <c r="E162" s="37"/>
      <c r="F162" s="190" t="s">
        <v>281</v>
      </c>
      <c r="G162" s="37"/>
      <c r="H162" s="37"/>
      <c r="I162" s="191"/>
      <c r="J162" s="37"/>
      <c r="K162" s="37"/>
      <c r="L162" s="40"/>
      <c r="M162" s="192"/>
      <c r="N162" s="193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138</v>
      </c>
      <c r="AU162" s="18" t="s">
        <v>83</v>
      </c>
    </row>
    <row r="163" spans="1:65" s="12" customFormat="1" ht="25.9" customHeight="1">
      <c r="B163" s="159"/>
      <c r="C163" s="160"/>
      <c r="D163" s="161" t="s">
        <v>72</v>
      </c>
      <c r="E163" s="162" t="s">
        <v>282</v>
      </c>
      <c r="F163" s="162" t="s">
        <v>283</v>
      </c>
      <c r="G163" s="160"/>
      <c r="H163" s="160"/>
      <c r="I163" s="163"/>
      <c r="J163" s="164">
        <f>BK163</f>
        <v>0</v>
      </c>
      <c r="K163" s="160"/>
      <c r="L163" s="165"/>
      <c r="M163" s="166"/>
      <c r="N163" s="167"/>
      <c r="O163" s="167"/>
      <c r="P163" s="168">
        <f>P164</f>
        <v>0</v>
      </c>
      <c r="Q163" s="167"/>
      <c r="R163" s="168">
        <f>R164</f>
        <v>0</v>
      </c>
      <c r="S163" s="167"/>
      <c r="T163" s="169">
        <f>T164</f>
        <v>0</v>
      </c>
      <c r="AR163" s="170" t="s">
        <v>158</v>
      </c>
      <c r="AT163" s="171" t="s">
        <v>72</v>
      </c>
      <c r="AU163" s="171" t="s">
        <v>73</v>
      </c>
      <c r="AY163" s="170" t="s">
        <v>129</v>
      </c>
      <c r="BK163" s="172">
        <f>BK164</f>
        <v>0</v>
      </c>
    </row>
    <row r="164" spans="1:65" s="12" customFormat="1" ht="22.9" customHeight="1">
      <c r="B164" s="159"/>
      <c r="C164" s="160"/>
      <c r="D164" s="161" t="s">
        <v>72</v>
      </c>
      <c r="E164" s="173" t="s">
        <v>284</v>
      </c>
      <c r="F164" s="173" t="s">
        <v>285</v>
      </c>
      <c r="G164" s="160"/>
      <c r="H164" s="160"/>
      <c r="I164" s="163"/>
      <c r="J164" s="174">
        <f>BK164</f>
        <v>0</v>
      </c>
      <c r="K164" s="160"/>
      <c r="L164" s="165"/>
      <c r="M164" s="166"/>
      <c r="N164" s="167"/>
      <c r="O164" s="167"/>
      <c r="P164" s="168">
        <f>SUM(P165:P166)</f>
        <v>0</v>
      </c>
      <c r="Q164" s="167"/>
      <c r="R164" s="168">
        <f>SUM(R165:R166)</f>
        <v>0</v>
      </c>
      <c r="S164" s="167"/>
      <c r="T164" s="169">
        <f>SUM(T165:T166)</f>
        <v>0</v>
      </c>
      <c r="AR164" s="170" t="s">
        <v>158</v>
      </c>
      <c r="AT164" s="171" t="s">
        <v>72</v>
      </c>
      <c r="AU164" s="171" t="s">
        <v>81</v>
      </c>
      <c r="AY164" s="170" t="s">
        <v>129</v>
      </c>
      <c r="BK164" s="172">
        <f>SUM(BK165:BK166)</f>
        <v>0</v>
      </c>
    </row>
    <row r="165" spans="1:65" s="2" customFormat="1" ht="21.75" customHeight="1">
      <c r="A165" s="35"/>
      <c r="B165" s="36"/>
      <c r="C165" s="175" t="s">
        <v>286</v>
      </c>
      <c r="D165" s="175" t="s">
        <v>132</v>
      </c>
      <c r="E165" s="176" t="s">
        <v>287</v>
      </c>
      <c r="F165" s="177" t="s">
        <v>288</v>
      </c>
      <c r="G165" s="178" t="s">
        <v>289</v>
      </c>
      <c r="H165" s="179">
        <v>5954.9759999999997</v>
      </c>
      <c r="I165" s="180"/>
      <c r="J165" s="181">
        <f>ROUND(I165*H165,2)</f>
        <v>0</v>
      </c>
      <c r="K165" s="182"/>
      <c r="L165" s="40"/>
      <c r="M165" s="183" t="s">
        <v>19</v>
      </c>
      <c r="N165" s="184" t="s">
        <v>44</v>
      </c>
      <c r="O165" s="65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7" t="s">
        <v>290</v>
      </c>
      <c r="AT165" s="187" t="s">
        <v>132</v>
      </c>
      <c r="AU165" s="187" t="s">
        <v>83</v>
      </c>
      <c r="AY165" s="18" t="s">
        <v>129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81</v>
      </c>
      <c r="BK165" s="188">
        <f>ROUND(I165*H165,2)</f>
        <v>0</v>
      </c>
      <c r="BL165" s="18" t="s">
        <v>290</v>
      </c>
      <c r="BM165" s="187" t="s">
        <v>329</v>
      </c>
    </row>
    <row r="166" spans="1:65" s="2" customFormat="1">
      <c r="A166" s="35"/>
      <c r="B166" s="36"/>
      <c r="C166" s="37"/>
      <c r="D166" s="189" t="s">
        <v>138</v>
      </c>
      <c r="E166" s="37"/>
      <c r="F166" s="190" t="s">
        <v>292</v>
      </c>
      <c r="G166" s="37"/>
      <c r="H166" s="37"/>
      <c r="I166" s="191"/>
      <c r="J166" s="37"/>
      <c r="K166" s="37"/>
      <c r="L166" s="40"/>
      <c r="M166" s="239"/>
      <c r="N166" s="240"/>
      <c r="O166" s="241"/>
      <c r="P166" s="241"/>
      <c r="Q166" s="241"/>
      <c r="R166" s="241"/>
      <c r="S166" s="241"/>
      <c r="T166" s="24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138</v>
      </c>
      <c r="AU166" s="18" t="s">
        <v>83</v>
      </c>
    </row>
    <row r="167" spans="1:65" s="2" customFormat="1" ht="6.95" customHeight="1">
      <c r="A167" s="35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0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algorithmName="SHA-512" hashValue="AdoqgTP69uyihJ78Wih88D0vcaOcTm5WIMe2bzHhOBzTyJFuidvINFeEWobKCnDIrZluLZ8Bq9W6p0rmZfUAvg==" saltValue="cAmpWUnWayMIzhzvCVMHCiW7nc/6twGJ3bIey3XA6ufq2D3TPkDI10/eK9AOWG4MAedr638uIaPvkg4s3c3Kqg==" spinCount="100000" sheet="1" objects="1" scenarios="1" formatColumns="0" formatRows="0" autoFilter="0"/>
  <autoFilter ref="C89:K166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0" r:id="rId3"/>
    <hyperlink ref="F102" r:id="rId4"/>
    <hyperlink ref="F104" r:id="rId5"/>
    <hyperlink ref="F107" r:id="rId6"/>
    <hyperlink ref="F109" r:id="rId7"/>
    <hyperlink ref="F111" r:id="rId8"/>
    <hyperlink ref="F113" r:id="rId9"/>
    <hyperlink ref="F115" r:id="rId10"/>
    <hyperlink ref="F118" r:id="rId11"/>
    <hyperlink ref="F127" r:id="rId12"/>
    <hyperlink ref="F129" r:id="rId13"/>
    <hyperlink ref="F138" r:id="rId14"/>
    <hyperlink ref="F146" r:id="rId15"/>
    <hyperlink ref="F148" r:id="rId16"/>
    <hyperlink ref="F150" r:id="rId17"/>
    <hyperlink ref="F153" r:id="rId18"/>
    <hyperlink ref="F155" r:id="rId19"/>
    <hyperlink ref="F157" r:id="rId20"/>
    <hyperlink ref="F160" r:id="rId21"/>
    <hyperlink ref="F162" r:id="rId22"/>
    <hyperlink ref="F166" r:id="rId23"/>
  </hyperlinks>
  <pageMargins left="0.39374999999999999" right="0.39374999999999999" top="0.39374999999999999" bottom="0.39374999999999999" header="0" footer="0"/>
  <pageSetup paperSize="9" scale="87" fitToHeight="100" orientation="portrait" blackAndWhite="1" r:id="rId24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ELEKTROROZVODŮ 2022-2023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330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36</v>
      </c>
      <c r="G12" s="35"/>
      <c r="H12" s="35"/>
      <c r="I12" s="106" t="s">
        <v>23</v>
      </c>
      <c r="J12" s="109" t="str">
        <f>'Rekapitulace stavby'!AN8</f>
        <v>28. 3. 2022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>48623679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Gymnázium Broumov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Elektro projekce Vlach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4" t="s">
        <v>19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ROUND((SUM(BE90:BE237)),  2)</f>
        <v>0</v>
      </c>
      <c r="G33" s="35"/>
      <c r="H33" s="35"/>
      <c r="I33" s="119">
        <v>0.21</v>
      </c>
      <c r="J33" s="118">
        <f>ROUND(((SUM(BE90:BE237))*I33),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ROUND((SUM(BF90:BF237)),  2)</f>
        <v>0</v>
      </c>
      <c r="G34" s="35"/>
      <c r="H34" s="35"/>
      <c r="I34" s="119">
        <v>0.15</v>
      </c>
      <c r="J34" s="118">
        <f>ROUND(((SUM(BF90:BF237))*I34),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ROUND((SUM(BG90:BG237)),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ROUND((SUM(BH90:BH237)),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ROUND((SUM(BI90:BI237)),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6" t="str">
        <f>E7</f>
        <v>REKONSTRUKCE ELEKTROROZVODŮ 2022-2023</v>
      </c>
      <c r="F48" s="367"/>
      <c r="G48" s="367"/>
      <c r="H48" s="367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4" t="str">
        <f>E9</f>
        <v>003 - Elektroinstalace 1.NP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Gymnázium Broumov</v>
      </c>
      <c r="G54" s="37"/>
      <c r="H54" s="37"/>
      <c r="I54" s="30" t="s">
        <v>32</v>
      </c>
      <c r="J54" s="33" t="str">
        <f>E21</f>
        <v>Elektro projekce Vlach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331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332</v>
      </c>
      <c r="E61" s="144"/>
      <c r="F61" s="144"/>
      <c r="G61" s="144"/>
      <c r="H61" s="144"/>
      <c r="I61" s="144"/>
      <c r="J61" s="145">
        <f>J92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333</v>
      </c>
      <c r="E62" s="144"/>
      <c r="F62" s="144"/>
      <c r="G62" s="144"/>
      <c r="H62" s="144"/>
      <c r="I62" s="144"/>
      <c r="J62" s="145">
        <f>J116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334</v>
      </c>
      <c r="E63" s="144"/>
      <c r="F63" s="144"/>
      <c r="G63" s="144"/>
      <c r="H63" s="144"/>
      <c r="I63" s="144"/>
      <c r="J63" s="145">
        <f>J124</f>
        <v>0</v>
      </c>
      <c r="K63" s="142"/>
      <c r="L63" s="146"/>
    </row>
    <row r="64" spans="1:47" s="9" customFormat="1" ht="24.95" customHeight="1">
      <c r="B64" s="135"/>
      <c r="C64" s="136"/>
      <c r="D64" s="137" t="s">
        <v>335</v>
      </c>
      <c r="E64" s="138"/>
      <c r="F64" s="138"/>
      <c r="G64" s="138"/>
      <c r="H64" s="138"/>
      <c r="I64" s="138"/>
      <c r="J64" s="139">
        <f>J126</f>
        <v>0</v>
      </c>
      <c r="K64" s="136"/>
      <c r="L64" s="140"/>
    </row>
    <row r="65" spans="1:31" s="9" customFormat="1" ht="24.95" customHeight="1">
      <c r="B65" s="135"/>
      <c r="C65" s="136"/>
      <c r="D65" s="137" t="s">
        <v>336</v>
      </c>
      <c r="E65" s="138"/>
      <c r="F65" s="138"/>
      <c r="G65" s="138"/>
      <c r="H65" s="138"/>
      <c r="I65" s="138"/>
      <c r="J65" s="139">
        <f>J177</f>
        <v>0</v>
      </c>
      <c r="K65" s="136"/>
      <c r="L65" s="140"/>
    </row>
    <row r="66" spans="1:31" s="9" customFormat="1" ht="24.95" customHeight="1">
      <c r="B66" s="135"/>
      <c r="C66" s="136"/>
      <c r="D66" s="137" t="s">
        <v>337</v>
      </c>
      <c r="E66" s="138"/>
      <c r="F66" s="138"/>
      <c r="G66" s="138"/>
      <c r="H66" s="138"/>
      <c r="I66" s="138"/>
      <c r="J66" s="139">
        <f>J211</f>
        <v>0</v>
      </c>
      <c r="K66" s="136"/>
      <c r="L66" s="140"/>
    </row>
    <row r="67" spans="1:31" s="10" customFormat="1" ht="19.899999999999999" customHeight="1">
      <c r="B67" s="141"/>
      <c r="C67" s="142"/>
      <c r="D67" s="143" t="s">
        <v>338</v>
      </c>
      <c r="E67" s="144"/>
      <c r="F67" s="144"/>
      <c r="G67" s="144"/>
      <c r="H67" s="144"/>
      <c r="I67" s="144"/>
      <c r="J67" s="145">
        <f>J212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339</v>
      </c>
      <c r="E68" s="144"/>
      <c r="F68" s="144"/>
      <c r="G68" s="144"/>
      <c r="H68" s="144"/>
      <c r="I68" s="144"/>
      <c r="J68" s="145">
        <f>J228</f>
        <v>0</v>
      </c>
      <c r="K68" s="142"/>
      <c r="L68" s="146"/>
    </row>
    <row r="69" spans="1:31" s="9" customFormat="1" ht="24.95" customHeight="1">
      <c r="B69" s="135"/>
      <c r="C69" s="136"/>
      <c r="D69" s="137" t="s">
        <v>112</v>
      </c>
      <c r="E69" s="138"/>
      <c r="F69" s="138"/>
      <c r="G69" s="138"/>
      <c r="H69" s="138"/>
      <c r="I69" s="138"/>
      <c r="J69" s="139">
        <f>J234</f>
        <v>0</v>
      </c>
      <c r="K69" s="136"/>
      <c r="L69" s="140"/>
    </row>
    <row r="70" spans="1:31" s="10" customFormat="1" ht="19.899999999999999" customHeight="1">
      <c r="B70" s="141"/>
      <c r="C70" s="142"/>
      <c r="D70" s="143" t="s">
        <v>113</v>
      </c>
      <c r="E70" s="144"/>
      <c r="F70" s="144"/>
      <c r="G70" s="144"/>
      <c r="H70" s="144"/>
      <c r="I70" s="144"/>
      <c r="J70" s="145">
        <f>J235</f>
        <v>0</v>
      </c>
      <c r="K70" s="142"/>
      <c r="L70" s="146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114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66" t="str">
        <f>E7</f>
        <v>REKONSTRUKCE ELEKTROROZVODŮ 2022-2023</v>
      </c>
      <c r="F80" s="367"/>
      <c r="G80" s="367"/>
      <c r="H80" s="36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97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54" t="str">
        <f>E9</f>
        <v>003 - Elektroinstalace 1.NP</v>
      </c>
      <c r="F82" s="365"/>
      <c r="G82" s="365"/>
      <c r="H82" s="365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 xml:space="preserve"> </v>
      </c>
      <c r="G84" s="37"/>
      <c r="H84" s="37"/>
      <c r="I84" s="30" t="s">
        <v>23</v>
      </c>
      <c r="J84" s="60" t="str">
        <f>IF(J12="","",J12)</f>
        <v>28. 3. 2022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30" t="s">
        <v>25</v>
      </c>
      <c r="D86" s="37"/>
      <c r="E86" s="37"/>
      <c r="F86" s="28" t="str">
        <f>E15</f>
        <v>Gymnázium Broumov</v>
      </c>
      <c r="G86" s="37"/>
      <c r="H86" s="37"/>
      <c r="I86" s="30" t="s">
        <v>32</v>
      </c>
      <c r="J86" s="33" t="str">
        <f>E21</f>
        <v>Elektro projekce Vlach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30</v>
      </c>
      <c r="D87" s="37"/>
      <c r="E87" s="37"/>
      <c r="F87" s="28" t="str">
        <f>IF(E18="","",E18)</f>
        <v>Vyplň údaj</v>
      </c>
      <c r="G87" s="37"/>
      <c r="H87" s="37"/>
      <c r="I87" s="30" t="s">
        <v>35</v>
      </c>
      <c r="J87" s="33" t="str">
        <f>E24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115</v>
      </c>
      <c r="D89" s="150" t="s">
        <v>58</v>
      </c>
      <c r="E89" s="150" t="s">
        <v>54</v>
      </c>
      <c r="F89" s="150" t="s">
        <v>55</v>
      </c>
      <c r="G89" s="150" t="s">
        <v>116</v>
      </c>
      <c r="H89" s="150" t="s">
        <v>117</v>
      </c>
      <c r="I89" s="150" t="s">
        <v>118</v>
      </c>
      <c r="J89" s="151" t="s">
        <v>101</v>
      </c>
      <c r="K89" s="152" t="s">
        <v>119</v>
      </c>
      <c r="L89" s="153"/>
      <c r="M89" s="69" t="s">
        <v>19</v>
      </c>
      <c r="N89" s="70" t="s">
        <v>43</v>
      </c>
      <c r="O89" s="70" t="s">
        <v>120</v>
      </c>
      <c r="P89" s="70" t="s">
        <v>121</v>
      </c>
      <c r="Q89" s="70" t="s">
        <v>122</v>
      </c>
      <c r="R89" s="70" t="s">
        <v>123</v>
      </c>
      <c r="S89" s="70" t="s">
        <v>124</v>
      </c>
      <c r="T89" s="71" t="s">
        <v>125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9" customHeight="1">
      <c r="A90" s="35"/>
      <c r="B90" s="36"/>
      <c r="C90" s="76" t="s">
        <v>126</v>
      </c>
      <c r="D90" s="37"/>
      <c r="E90" s="37"/>
      <c r="F90" s="37"/>
      <c r="G90" s="37"/>
      <c r="H90" s="37"/>
      <c r="I90" s="37"/>
      <c r="J90" s="154">
        <f>BK90</f>
        <v>0</v>
      </c>
      <c r="K90" s="37"/>
      <c r="L90" s="40"/>
      <c r="M90" s="72"/>
      <c r="N90" s="155"/>
      <c r="O90" s="73"/>
      <c r="P90" s="156">
        <f>P91+P126+P177+P211+P234</f>
        <v>0</v>
      </c>
      <c r="Q90" s="73"/>
      <c r="R90" s="156">
        <f>R91+R126+R177+R211+R234</f>
        <v>0</v>
      </c>
      <c r="S90" s="73"/>
      <c r="T90" s="157">
        <f>T91+T126+T177+T211+T234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72</v>
      </c>
      <c r="AU90" s="18" t="s">
        <v>102</v>
      </c>
      <c r="BK90" s="158">
        <f>BK91+BK126+BK177+BK211+BK234</f>
        <v>0</v>
      </c>
    </row>
    <row r="91" spans="1:65" s="12" customFormat="1" ht="25.9" customHeight="1">
      <c r="B91" s="159"/>
      <c r="C91" s="160"/>
      <c r="D91" s="161" t="s">
        <v>72</v>
      </c>
      <c r="E91" s="162" t="s">
        <v>340</v>
      </c>
      <c r="F91" s="162" t="s">
        <v>341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P92+P116+P124</f>
        <v>0</v>
      </c>
      <c r="Q91" s="167"/>
      <c r="R91" s="168">
        <f>R92+R116+R124</f>
        <v>0</v>
      </c>
      <c r="S91" s="167"/>
      <c r="T91" s="169">
        <f>T92+T116+T124</f>
        <v>0</v>
      </c>
      <c r="AR91" s="170" t="s">
        <v>81</v>
      </c>
      <c r="AT91" s="171" t="s">
        <v>72</v>
      </c>
      <c r="AU91" s="171" t="s">
        <v>73</v>
      </c>
      <c r="AY91" s="170" t="s">
        <v>129</v>
      </c>
      <c r="BK91" s="172">
        <f>BK92+BK116+BK124</f>
        <v>0</v>
      </c>
    </row>
    <row r="92" spans="1:65" s="12" customFormat="1" ht="22.9" customHeight="1">
      <c r="B92" s="159"/>
      <c r="C92" s="160"/>
      <c r="D92" s="161" t="s">
        <v>72</v>
      </c>
      <c r="E92" s="173" t="s">
        <v>127</v>
      </c>
      <c r="F92" s="173" t="s">
        <v>342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SUM(P93:P115)</f>
        <v>0</v>
      </c>
      <c r="Q92" s="167"/>
      <c r="R92" s="168">
        <f>SUM(R93:R115)</f>
        <v>0</v>
      </c>
      <c r="S92" s="167"/>
      <c r="T92" s="169">
        <f>SUM(T93:T115)</f>
        <v>0</v>
      </c>
      <c r="AR92" s="170" t="s">
        <v>81</v>
      </c>
      <c r="AT92" s="171" t="s">
        <v>72</v>
      </c>
      <c r="AU92" s="171" t="s">
        <v>81</v>
      </c>
      <c r="AY92" s="170" t="s">
        <v>129</v>
      </c>
      <c r="BK92" s="172">
        <f>SUM(BK93:BK115)</f>
        <v>0</v>
      </c>
    </row>
    <row r="93" spans="1:65" s="2" customFormat="1" ht="37.9" customHeight="1">
      <c r="A93" s="35"/>
      <c r="B93" s="36"/>
      <c r="C93" s="194" t="s">
        <v>81</v>
      </c>
      <c r="D93" s="194" t="s">
        <v>140</v>
      </c>
      <c r="E93" s="195" t="s">
        <v>343</v>
      </c>
      <c r="F93" s="196" t="s">
        <v>344</v>
      </c>
      <c r="G93" s="197" t="s">
        <v>345</v>
      </c>
      <c r="H93" s="198">
        <v>1</v>
      </c>
      <c r="I93" s="199"/>
      <c r="J93" s="200">
        <f t="shared" ref="J93:J115" si="0">ROUND(I93*H93,2)</f>
        <v>0</v>
      </c>
      <c r="K93" s="201"/>
      <c r="L93" s="202"/>
      <c r="M93" s="203" t="s">
        <v>19</v>
      </c>
      <c r="N93" s="204" t="s">
        <v>44</v>
      </c>
      <c r="O93" s="65"/>
      <c r="P93" s="185">
        <f t="shared" ref="P93:P115" si="1">O93*H93</f>
        <v>0</v>
      </c>
      <c r="Q93" s="185">
        <v>0</v>
      </c>
      <c r="R93" s="185">
        <f t="shared" ref="R93:R115" si="2">Q93*H93</f>
        <v>0</v>
      </c>
      <c r="S93" s="185">
        <v>0</v>
      </c>
      <c r="T93" s="186">
        <f t="shared" ref="T93:T115" si="3"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7" t="s">
        <v>143</v>
      </c>
      <c r="AT93" s="187" t="s">
        <v>140</v>
      </c>
      <c r="AU93" s="187" t="s">
        <v>83</v>
      </c>
      <c r="AY93" s="18" t="s">
        <v>129</v>
      </c>
      <c r="BE93" s="188">
        <f t="shared" ref="BE93:BE115" si="4">IF(N93="základní",J93,0)</f>
        <v>0</v>
      </c>
      <c r="BF93" s="188">
        <f t="shared" ref="BF93:BF115" si="5">IF(N93="snížená",J93,0)</f>
        <v>0</v>
      </c>
      <c r="BG93" s="188">
        <f t="shared" ref="BG93:BG115" si="6">IF(N93="zákl. přenesená",J93,0)</f>
        <v>0</v>
      </c>
      <c r="BH93" s="188">
        <f t="shared" ref="BH93:BH115" si="7">IF(N93="sníž. přenesená",J93,0)</f>
        <v>0</v>
      </c>
      <c r="BI93" s="188">
        <f t="shared" ref="BI93:BI115" si="8">IF(N93="nulová",J93,0)</f>
        <v>0</v>
      </c>
      <c r="BJ93" s="18" t="s">
        <v>81</v>
      </c>
      <c r="BK93" s="188">
        <f t="shared" ref="BK93:BK115" si="9">ROUND(I93*H93,2)</f>
        <v>0</v>
      </c>
      <c r="BL93" s="18" t="s">
        <v>136</v>
      </c>
      <c r="BM93" s="187" t="s">
        <v>83</v>
      </c>
    </row>
    <row r="94" spans="1:65" s="2" customFormat="1" ht="16.5" customHeight="1">
      <c r="A94" s="35"/>
      <c r="B94" s="36"/>
      <c r="C94" s="194" t="s">
        <v>83</v>
      </c>
      <c r="D94" s="194" t="s">
        <v>140</v>
      </c>
      <c r="E94" s="195" t="s">
        <v>346</v>
      </c>
      <c r="F94" s="196" t="s">
        <v>347</v>
      </c>
      <c r="G94" s="197" t="s">
        <v>345</v>
      </c>
      <c r="H94" s="198">
        <v>10</v>
      </c>
      <c r="I94" s="199"/>
      <c r="J94" s="200">
        <f t="shared" si="0"/>
        <v>0</v>
      </c>
      <c r="K94" s="201"/>
      <c r="L94" s="202"/>
      <c r="M94" s="203" t="s">
        <v>19</v>
      </c>
      <c r="N94" s="204" t="s">
        <v>44</v>
      </c>
      <c r="O94" s="65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7" t="s">
        <v>143</v>
      </c>
      <c r="AT94" s="187" t="s">
        <v>140</v>
      </c>
      <c r="AU94" s="187" t="s">
        <v>83</v>
      </c>
      <c r="AY94" s="18" t="s">
        <v>129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18" t="s">
        <v>81</v>
      </c>
      <c r="BK94" s="188">
        <f t="shared" si="9"/>
        <v>0</v>
      </c>
      <c r="BL94" s="18" t="s">
        <v>136</v>
      </c>
      <c r="BM94" s="187" t="s">
        <v>136</v>
      </c>
    </row>
    <row r="95" spans="1:65" s="2" customFormat="1" ht="16.5" customHeight="1">
      <c r="A95" s="35"/>
      <c r="B95" s="36"/>
      <c r="C95" s="194" t="s">
        <v>147</v>
      </c>
      <c r="D95" s="194" t="s">
        <v>140</v>
      </c>
      <c r="E95" s="195" t="s">
        <v>348</v>
      </c>
      <c r="F95" s="196" t="s">
        <v>349</v>
      </c>
      <c r="G95" s="197" t="s">
        <v>345</v>
      </c>
      <c r="H95" s="198">
        <v>1</v>
      </c>
      <c r="I95" s="199"/>
      <c r="J95" s="200">
        <f t="shared" si="0"/>
        <v>0</v>
      </c>
      <c r="K95" s="201"/>
      <c r="L95" s="202"/>
      <c r="M95" s="203" t="s">
        <v>19</v>
      </c>
      <c r="N95" s="204" t="s">
        <v>44</v>
      </c>
      <c r="O95" s="65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7" t="s">
        <v>143</v>
      </c>
      <c r="AT95" s="187" t="s">
        <v>140</v>
      </c>
      <c r="AU95" s="187" t="s">
        <v>83</v>
      </c>
      <c r="AY95" s="18" t="s">
        <v>129</v>
      </c>
      <c r="BE95" s="188">
        <f t="shared" si="4"/>
        <v>0</v>
      </c>
      <c r="BF95" s="188">
        <f t="shared" si="5"/>
        <v>0</v>
      </c>
      <c r="BG95" s="188">
        <f t="shared" si="6"/>
        <v>0</v>
      </c>
      <c r="BH95" s="188">
        <f t="shared" si="7"/>
        <v>0</v>
      </c>
      <c r="BI95" s="188">
        <f t="shared" si="8"/>
        <v>0</v>
      </c>
      <c r="BJ95" s="18" t="s">
        <v>81</v>
      </c>
      <c r="BK95" s="188">
        <f t="shared" si="9"/>
        <v>0</v>
      </c>
      <c r="BL95" s="18" t="s">
        <v>136</v>
      </c>
      <c r="BM95" s="187" t="s">
        <v>163</v>
      </c>
    </row>
    <row r="96" spans="1:65" s="2" customFormat="1" ht="16.5" customHeight="1">
      <c r="A96" s="35"/>
      <c r="B96" s="36"/>
      <c r="C96" s="194" t="s">
        <v>136</v>
      </c>
      <c r="D96" s="194" t="s">
        <v>140</v>
      </c>
      <c r="E96" s="195" t="s">
        <v>350</v>
      </c>
      <c r="F96" s="196" t="s">
        <v>351</v>
      </c>
      <c r="G96" s="197" t="s">
        <v>345</v>
      </c>
      <c r="H96" s="198">
        <v>1</v>
      </c>
      <c r="I96" s="199"/>
      <c r="J96" s="200">
        <f t="shared" si="0"/>
        <v>0</v>
      </c>
      <c r="K96" s="201"/>
      <c r="L96" s="202"/>
      <c r="M96" s="203" t="s">
        <v>19</v>
      </c>
      <c r="N96" s="204" t="s">
        <v>44</v>
      </c>
      <c r="O96" s="65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7" t="s">
        <v>143</v>
      </c>
      <c r="AT96" s="187" t="s">
        <v>140</v>
      </c>
      <c r="AU96" s="187" t="s">
        <v>83</v>
      </c>
      <c r="AY96" s="18" t="s">
        <v>129</v>
      </c>
      <c r="BE96" s="188">
        <f t="shared" si="4"/>
        <v>0</v>
      </c>
      <c r="BF96" s="188">
        <f t="shared" si="5"/>
        <v>0</v>
      </c>
      <c r="BG96" s="188">
        <f t="shared" si="6"/>
        <v>0</v>
      </c>
      <c r="BH96" s="188">
        <f t="shared" si="7"/>
        <v>0</v>
      </c>
      <c r="BI96" s="188">
        <f t="shared" si="8"/>
        <v>0</v>
      </c>
      <c r="BJ96" s="18" t="s">
        <v>81</v>
      </c>
      <c r="BK96" s="188">
        <f t="shared" si="9"/>
        <v>0</v>
      </c>
      <c r="BL96" s="18" t="s">
        <v>136</v>
      </c>
      <c r="BM96" s="187" t="s">
        <v>143</v>
      </c>
    </row>
    <row r="97" spans="1:65" s="2" customFormat="1" ht="16.5" customHeight="1">
      <c r="A97" s="35"/>
      <c r="B97" s="36"/>
      <c r="C97" s="194" t="s">
        <v>158</v>
      </c>
      <c r="D97" s="194" t="s">
        <v>140</v>
      </c>
      <c r="E97" s="195" t="s">
        <v>352</v>
      </c>
      <c r="F97" s="196" t="s">
        <v>353</v>
      </c>
      <c r="G97" s="197" t="s">
        <v>345</v>
      </c>
      <c r="H97" s="198">
        <v>3</v>
      </c>
      <c r="I97" s="199"/>
      <c r="J97" s="200">
        <f t="shared" si="0"/>
        <v>0</v>
      </c>
      <c r="K97" s="201"/>
      <c r="L97" s="202"/>
      <c r="M97" s="203" t="s">
        <v>19</v>
      </c>
      <c r="N97" s="204" t="s">
        <v>44</v>
      </c>
      <c r="O97" s="65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7" t="s">
        <v>143</v>
      </c>
      <c r="AT97" s="187" t="s">
        <v>140</v>
      </c>
      <c r="AU97" s="187" t="s">
        <v>83</v>
      </c>
      <c r="AY97" s="18" t="s">
        <v>129</v>
      </c>
      <c r="BE97" s="188">
        <f t="shared" si="4"/>
        <v>0</v>
      </c>
      <c r="BF97" s="188">
        <f t="shared" si="5"/>
        <v>0</v>
      </c>
      <c r="BG97" s="188">
        <f t="shared" si="6"/>
        <v>0</v>
      </c>
      <c r="BH97" s="188">
        <f t="shared" si="7"/>
        <v>0</v>
      </c>
      <c r="BI97" s="188">
        <f t="shared" si="8"/>
        <v>0</v>
      </c>
      <c r="BJ97" s="18" t="s">
        <v>81</v>
      </c>
      <c r="BK97" s="188">
        <f t="shared" si="9"/>
        <v>0</v>
      </c>
      <c r="BL97" s="18" t="s">
        <v>136</v>
      </c>
      <c r="BM97" s="187" t="s">
        <v>185</v>
      </c>
    </row>
    <row r="98" spans="1:65" s="2" customFormat="1" ht="16.5" customHeight="1">
      <c r="A98" s="35"/>
      <c r="B98" s="36"/>
      <c r="C98" s="194" t="s">
        <v>163</v>
      </c>
      <c r="D98" s="194" t="s">
        <v>140</v>
      </c>
      <c r="E98" s="195" t="s">
        <v>354</v>
      </c>
      <c r="F98" s="196" t="s">
        <v>355</v>
      </c>
      <c r="G98" s="197" t="s">
        <v>345</v>
      </c>
      <c r="H98" s="198">
        <v>1</v>
      </c>
      <c r="I98" s="199"/>
      <c r="J98" s="200">
        <f t="shared" si="0"/>
        <v>0</v>
      </c>
      <c r="K98" s="201"/>
      <c r="L98" s="202"/>
      <c r="M98" s="203" t="s">
        <v>19</v>
      </c>
      <c r="N98" s="204" t="s">
        <v>44</v>
      </c>
      <c r="O98" s="65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7" t="s">
        <v>143</v>
      </c>
      <c r="AT98" s="187" t="s">
        <v>140</v>
      </c>
      <c r="AU98" s="187" t="s">
        <v>83</v>
      </c>
      <c r="AY98" s="18" t="s">
        <v>129</v>
      </c>
      <c r="BE98" s="188">
        <f t="shared" si="4"/>
        <v>0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18" t="s">
        <v>81</v>
      </c>
      <c r="BK98" s="188">
        <f t="shared" si="9"/>
        <v>0</v>
      </c>
      <c r="BL98" s="18" t="s">
        <v>136</v>
      </c>
      <c r="BM98" s="187" t="s">
        <v>197</v>
      </c>
    </row>
    <row r="99" spans="1:65" s="2" customFormat="1" ht="16.5" customHeight="1">
      <c r="A99" s="35"/>
      <c r="B99" s="36"/>
      <c r="C99" s="194" t="s">
        <v>171</v>
      </c>
      <c r="D99" s="194" t="s">
        <v>140</v>
      </c>
      <c r="E99" s="195" t="s">
        <v>356</v>
      </c>
      <c r="F99" s="196" t="s">
        <v>357</v>
      </c>
      <c r="G99" s="197" t="s">
        <v>345</v>
      </c>
      <c r="H99" s="198">
        <v>2</v>
      </c>
      <c r="I99" s="199"/>
      <c r="J99" s="200">
        <f t="shared" si="0"/>
        <v>0</v>
      </c>
      <c r="K99" s="201"/>
      <c r="L99" s="202"/>
      <c r="M99" s="203" t="s">
        <v>19</v>
      </c>
      <c r="N99" s="204" t="s">
        <v>44</v>
      </c>
      <c r="O99" s="65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7" t="s">
        <v>143</v>
      </c>
      <c r="AT99" s="187" t="s">
        <v>140</v>
      </c>
      <c r="AU99" s="187" t="s">
        <v>83</v>
      </c>
      <c r="AY99" s="18" t="s">
        <v>129</v>
      </c>
      <c r="BE99" s="188">
        <f t="shared" si="4"/>
        <v>0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18" t="s">
        <v>81</v>
      </c>
      <c r="BK99" s="188">
        <f t="shared" si="9"/>
        <v>0</v>
      </c>
      <c r="BL99" s="18" t="s">
        <v>136</v>
      </c>
      <c r="BM99" s="187" t="s">
        <v>217</v>
      </c>
    </row>
    <row r="100" spans="1:65" s="2" customFormat="1" ht="16.5" customHeight="1">
      <c r="A100" s="35"/>
      <c r="B100" s="36"/>
      <c r="C100" s="194" t="s">
        <v>143</v>
      </c>
      <c r="D100" s="194" t="s">
        <v>140</v>
      </c>
      <c r="E100" s="195" t="s">
        <v>358</v>
      </c>
      <c r="F100" s="196" t="s">
        <v>359</v>
      </c>
      <c r="G100" s="197" t="s">
        <v>345</v>
      </c>
      <c r="H100" s="198">
        <v>4</v>
      </c>
      <c r="I100" s="199"/>
      <c r="J100" s="200">
        <f t="shared" si="0"/>
        <v>0</v>
      </c>
      <c r="K100" s="201"/>
      <c r="L100" s="202"/>
      <c r="M100" s="203" t="s">
        <v>19</v>
      </c>
      <c r="N100" s="204" t="s">
        <v>44</v>
      </c>
      <c r="O100" s="65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7" t="s">
        <v>143</v>
      </c>
      <c r="AT100" s="187" t="s">
        <v>140</v>
      </c>
      <c r="AU100" s="187" t="s">
        <v>83</v>
      </c>
      <c r="AY100" s="18" t="s">
        <v>129</v>
      </c>
      <c r="BE100" s="188">
        <f t="shared" si="4"/>
        <v>0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18" t="s">
        <v>81</v>
      </c>
      <c r="BK100" s="188">
        <f t="shared" si="9"/>
        <v>0</v>
      </c>
      <c r="BL100" s="18" t="s">
        <v>136</v>
      </c>
      <c r="BM100" s="187" t="s">
        <v>200</v>
      </c>
    </row>
    <row r="101" spans="1:65" s="2" customFormat="1" ht="16.5" customHeight="1">
      <c r="A101" s="35"/>
      <c r="B101" s="36"/>
      <c r="C101" s="194" t="s">
        <v>180</v>
      </c>
      <c r="D101" s="194" t="s">
        <v>140</v>
      </c>
      <c r="E101" s="195" t="s">
        <v>360</v>
      </c>
      <c r="F101" s="196" t="s">
        <v>361</v>
      </c>
      <c r="G101" s="197" t="s">
        <v>345</v>
      </c>
      <c r="H101" s="198">
        <v>13</v>
      </c>
      <c r="I101" s="199"/>
      <c r="J101" s="200">
        <f t="shared" si="0"/>
        <v>0</v>
      </c>
      <c r="K101" s="201"/>
      <c r="L101" s="202"/>
      <c r="M101" s="203" t="s">
        <v>19</v>
      </c>
      <c r="N101" s="204" t="s">
        <v>44</v>
      </c>
      <c r="O101" s="65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143</v>
      </c>
      <c r="AT101" s="187" t="s">
        <v>140</v>
      </c>
      <c r="AU101" s="187" t="s">
        <v>83</v>
      </c>
      <c r="AY101" s="18" t="s">
        <v>129</v>
      </c>
      <c r="BE101" s="188">
        <f t="shared" si="4"/>
        <v>0</v>
      </c>
      <c r="BF101" s="188">
        <f t="shared" si="5"/>
        <v>0</v>
      </c>
      <c r="BG101" s="188">
        <f t="shared" si="6"/>
        <v>0</v>
      </c>
      <c r="BH101" s="188">
        <f t="shared" si="7"/>
        <v>0</v>
      </c>
      <c r="BI101" s="188">
        <f t="shared" si="8"/>
        <v>0</v>
      </c>
      <c r="BJ101" s="18" t="s">
        <v>81</v>
      </c>
      <c r="BK101" s="188">
        <f t="shared" si="9"/>
        <v>0</v>
      </c>
      <c r="BL101" s="18" t="s">
        <v>136</v>
      </c>
      <c r="BM101" s="187" t="s">
        <v>243</v>
      </c>
    </row>
    <row r="102" spans="1:65" s="2" customFormat="1" ht="16.5" customHeight="1">
      <c r="A102" s="35"/>
      <c r="B102" s="36"/>
      <c r="C102" s="194" t="s">
        <v>185</v>
      </c>
      <c r="D102" s="194" t="s">
        <v>140</v>
      </c>
      <c r="E102" s="195" t="s">
        <v>362</v>
      </c>
      <c r="F102" s="196" t="s">
        <v>363</v>
      </c>
      <c r="G102" s="197" t="s">
        <v>345</v>
      </c>
      <c r="H102" s="198">
        <v>30</v>
      </c>
      <c r="I102" s="199"/>
      <c r="J102" s="200">
        <f t="shared" si="0"/>
        <v>0</v>
      </c>
      <c r="K102" s="201"/>
      <c r="L102" s="202"/>
      <c r="M102" s="203" t="s">
        <v>19</v>
      </c>
      <c r="N102" s="204" t="s">
        <v>44</v>
      </c>
      <c r="O102" s="65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7" t="s">
        <v>143</v>
      </c>
      <c r="AT102" s="187" t="s">
        <v>140</v>
      </c>
      <c r="AU102" s="187" t="s">
        <v>83</v>
      </c>
      <c r="AY102" s="18" t="s">
        <v>129</v>
      </c>
      <c r="BE102" s="188">
        <f t="shared" si="4"/>
        <v>0</v>
      </c>
      <c r="BF102" s="188">
        <f t="shared" si="5"/>
        <v>0</v>
      </c>
      <c r="BG102" s="188">
        <f t="shared" si="6"/>
        <v>0</v>
      </c>
      <c r="BH102" s="188">
        <f t="shared" si="7"/>
        <v>0</v>
      </c>
      <c r="BI102" s="188">
        <f t="shared" si="8"/>
        <v>0</v>
      </c>
      <c r="BJ102" s="18" t="s">
        <v>81</v>
      </c>
      <c r="BK102" s="188">
        <f t="shared" si="9"/>
        <v>0</v>
      </c>
      <c r="BL102" s="18" t="s">
        <v>136</v>
      </c>
      <c r="BM102" s="187" t="s">
        <v>252</v>
      </c>
    </row>
    <row r="103" spans="1:65" s="2" customFormat="1" ht="16.5" customHeight="1">
      <c r="A103" s="35"/>
      <c r="B103" s="36"/>
      <c r="C103" s="194" t="s">
        <v>190</v>
      </c>
      <c r="D103" s="194" t="s">
        <v>140</v>
      </c>
      <c r="E103" s="195" t="s">
        <v>364</v>
      </c>
      <c r="F103" s="196" t="s">
        <v>365</v>
      </c>
      <c r="G103" s="197" t="s">
        <v>345</v>
      </c>
      <c r="H103" s="198">
        <v>1</v>
      </c>
      <c r="I103" s="199"/>
      <c r="J103" s="200">
        <f t="shared" si="0"/>
        <v>0</v>
      </c>
      <c r="K103" s="201"/>
      <c r="L103" s="202"/>
      <c r="M103" s="203" t="s">
        <v>19</v>
      </c>
      <c r="N103" s="204" t="s">
        <v>44</v>
      </c>
      <c r="O103" s="65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143</v>
      </c>
      <c r="AT103" s="187" t="s">
        <v>140</v>
      </c>
      <c r="AU103" s="187" t="s">
        <v>83</v>
      </c>
      <c r="AY103" s="18" t="s">
        <v>129</v>
      </c>
      <c r="BE103" s="188">
        <f t="shared" si="4"/>
        <v>0</v>
      </c>
      <c r="BF103" s="188">
        <f t="shared" si="5"/>
        <v>0</v>
      </c>
      <c r="BG103" s="188">
        <f t="shared" si="6"/>
        <v>0</v>
      </c>
      <c r="BH103" s="188">
        <f t="shared" si="7"/>
        <v>0</v>
      </c>
      <c r="BI103" s="188">
        <f t="shared" si="8"/>
        <v>0</v>
      </c>
      <c r="BJ103" s="18" t="s">
        <v>81</v>
      </c>
      <c r="BK103" s="188">
        <f t="shared" si="9"/>
        <v>0</v>
      </c>
      <c r="BL103" s="18" t="s">
        <v>136</v>
      </c>
      <c r="BM103" s="187" t="s">
        <v>261</v>
      </c>
    </row>
    <row r="104" spans="1:65" s="2" customFormat="1" ht="16.5" customHeight="1">
      <c r="A104" s="35"/>
      <c r="B104" s="36"/>
      <c r="C104" s="194" t="s">
        <v>197</v>
      </c>
      <c r="D104" s="194" t="s">
        <v>140</v>
      </c>
      <c r="E104" s="195" t="s">
        <v>366</v>
      </c>
      <c r="F104" s="196" t="s">
        <v>367</v>
      </c>
      <c r="G104" s="197" t="s">
        <v>345</v>
      </c>
      <c r="H104" s="198">
        <v>2</v>
      </c>
      <c r="I104" s="199"/>
      <c r="J104" s="200">
        <f t="shared" si="0"/>
        <v>0</v>
      </c>
      <c r="K104" s="201"/>
      <c r="L104" s="202"/>
      <c r="M104" s="203" t="s">
        <v>19</v>
      </c>
      <c r="N104" s="204" t="s">
        <v>44</v>
      </c>
      <c r="O104" s="65"/>
      <c r="P104" s="185">
        <f t="shared" si="1"/>
        <v>0</v>
      </c>
      <c r="Q104" s="185">
        <v>0</v>
      </c>
      <c r="R104" s="185">
        <f t="shared" si="2"/>
        <v>0</v>
      </c>
      <c r="S104" s="185">
        <v>0</v>
      </c>
      <c r="T104" s="186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7" t="s">
        <v>143</v>
      </c>
      <c r="AT104" s="187" t="s">
        <v>140</v>
      </c>
      <c r="AU104" s="187" t="s">
        <v>83</v>
      </c>
      <c r="AY104" s="18" t="s">
        <v>129</v>
      </c>
      <c r="BE104" s="188">
        <f t="shared" si="4"/>
        <v>0</v>
      </c>
      <c r="BF104" s="188">
        <f t="shared" si="5"/>
        <v>0</v>
      </c>
      <c r="BG104" s="188">
        <f t="shared" si="6"/>
        <v>0</v>
      </c>
      <c r="BH104" s="188">
        <f t="shared" si="7"/>
        <v>0</v>
      </c>
      <c r="BI104" s="188">
        <f t="shared" si="8"/>
        <v>0</v>
      </c>
      <c r="BJ104" s="18" t="s">
        <v>81</v>
      </c>
      <c r="BK104" s="188">
        <f t="shared" si="9"/>
        <v>0</v>
      </c>
      <c r="BL104" s="18" t="s">
        <v>136</v>
      </c>
      <c r="BM104" s="187" t="s">
        <v>272</v>
      </c>
    </row>
    <row r="105" spans="1:65" s="2" customFormat="1" ht="16.5" customHeight="1">
      <c r="A105" s="35"/>
      <c r="B105" s="36"/>
      <c r="C105" s="194" t="s">
        <v>212</v>
      </c>
      <c r="D105" s="194" t="s">
        <v>140</v>
      </c>
      <c r="E105" s="195" t="s">
        <v>368</v>
      </c>
      <c r="F105" s="196" t="s">
        <v>369</v>
      </c>
      <c r="G105" s="197" t="s">
        <v>345</v>
      </c>
      <c r="H105" s="198">
        <v>4</v>
      </c>
      <c r="I105" s="199"/>
      <c r="J105" s="200">
        <f t="shared" si="0"/>
        <v>0</v>
      </c>
      <c r="K105" s="201"/>
      <c r="L105" s="202"/>
      <c r="M105" s="203" t="s">
        <v>19</v>
      </c>
      <c r="N105" s="204" t="s">
        <v>44</v>
      </c>
      <c r="O105" s="65"/>
      <c r="P105" s="185">
        <f t="shared" si="1"/>
        <v>0</v>
      </c>
      <c r="Q105" s="185">
        <v>0</v>
      </c>
      <c r="R105" s="185">
        <f t="shared" si="2"/>
        <v>0</v>
      </c>
      <c r="S105" s="185">
        <v>0</v>
      </c>
      <c r="T105" s="186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7" t="s">
        <v>143</v>
      </c>
      <c r="AT105" s="187" t="s">
        <v>140</v>
      </c>
      <c r="AU105" s="187" t="s">
        <v>83</v>
      </c>
      <c r="AY105" s="18" t="s">
        <v>129</v>
      </c>
      <c r="BE105" s="188">
        <f t="shared" si="4"/>
        <v>0</v>
      </c>
      <c r="BF105" s="188">
        <f t="shared" si="5"/>
        <v>0</v>
      </c>
      <c r="BG105" s="188">
        <f t="shared" si="6"/>
        <v>0</v>
      </c>
      <c r="BH105" s="188">
        <f t="shared" si="7"/>
        <v>0</v>
      </c>
      <c r="BI105" s="188">
        <f t="shared" si="8"/>
        <v>0</v>
      </c>
      <c r="BJ105" s="18" t="s">
        <v>81</v>
      </c>
      <c r="BK105" s="188">
        <f t="shared" si="9"/>
        <v>0</v>
      </c>
      <c r="BL105" s="18" t="s">
        <v>136</v>
      </c>
      <c r="BM105" s="187" t="s">
        <v>286</v>
      </c>
    </row>
    <row r="106" spans="1:65" s="2" customFormat="1" ht="16.5" customHeight="1">
      <c r="A106" s="35"/>
      <c r="B106" s="36"/>
      <c r="C106" s="194" t="s">
        <v>217</v>
      </c>
      <c r="D106" s="194" t="s">
        <v>140</v>
      </c>
      <c r="E106" s="195" t="s">
        <v>370</v>
      </c>
      <c r="F106" s="196" t="s">
        <v>371</v>
      </c>
      <c r="G106" s="197" t="s">
        <v>345</v>
      </c>
      <c r="H106" s="198">
        <v>4</v>
      </c>
      <c r="I106" s="199"/>
      <c r="J106" s="200">
        <f t="shared" si="0"/>
        <v>0</v>
      </c>
      <c r="K106" s="201"/>
      <c r="L106" s="202"/>
      <c r="M106" s="203" t="s">
        <v>19</v>
      </c>
      <c r="N106" s="204" t="s">
        <v>44</v>
      </c>
      <c r="O106" s="65"/>
      <c r="P106" s="185">
        <f t="shared" si="1"/>
        <v>0</v>
      </c>
      <c r="Q106" s="185">
        <v>0</v>
      </c>
      <c r="R106" s="185">
        <f t="shared" si="2"/>
        <v>0</v>
      </c>
      <c r="S106" s="185">
        <v>0</v>
      </c>
      <c r="T106" s="186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7" t="s">
        <v>143</v>
      </c>
      <c r="AT106" s="187" t="s">
        <v>140</v>
      </c>
      <c r="AU106" s="187" t="s">
        <v>83</v>
      </c>
      <c r="AY106" s="18" t="s">
        <v>129</v>
      </c>
      <c r="BE106" s="188">
        <f t="shared" si="4"/>
        <v>0</v>
      </c>
      <c r="BF106" s="188">
        <f t="shared" si="5"/>
        <v>0</v>
      </c>
      <c r="BG106" s="188">
        <f t="shared" si="6"/>
        <v>0</v>
      </c>
      <c r="BH106" s="188">
        <f t="shared" si="7"/>
        <v>0</v>
      </c>
      <c r="BI106" s="188">
        <f t="shared" si="8"/>
        <v>0</v>
      </c>
      <c r="BJ106" s="18" t="s">
        <v>81</v>
      </c>
      <c r="BK106" s="188">
        <f t="shared" si="9"/>
        <v>0</v>
      </c>
      <c r="BL106" s="18" t="s">
        <v>136</v>
      </c>
      <c r="BM106" s="187" t="s">
        <v>372</v>
      </c>
    </row>
    <row r="107" spans="1:65" s="2" customFormat="1" ht="16.5" customHeight="1">
      <c r="A107" s="35"/>
      <c r="B107" s="36"/>
      <c r="C107" s="194" t="s">
        <v>8</v>
      </c>
      <c r="D107" s="194" t="s">
        <v>140</v>
      </c>
      <c r="E107" s="195" t="s">
        <v>373</v>
      </c>
      <c r="F107" s="196" t="s">
        <v>374</v>
      </c>
      <c r="G107" s="197" t="s">
        <v>345</v>
      </c>
      <c r="H107" s="198">
        <v>13</v>
      </c>
      <c r="I107" s="199"/>
      <c r="J107" s="200">
        <f t="shared" si="0"/>
        <v>0</v>
      </c>
      <c r="K107" s="201"/>
      <c r="L107" s="202"/>
      <c r="M107" s="203" t="s">
        <v>19</v>
      </c>
      <c r="N107" s="204" t="s">
        <v>44</v>
      </c>
      <c r="O107" s="65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7" t="s">
        <v>143</v>
      </c>
      <c r="AT107" s="187" t="s">
        <v>140</v>
      </c>
      <c r="AU107" s="187" t="s">
        <v>83</v>
      </c>
      <c r="AY107" s="18" t="s">
        <v>129</v>
      </c>
      <c r="BE107" s="188">
        <f t="shared" si="4"/>
        <v>0</v>
      </c>
      <c r="BF107" s="188">
        <f t="shared" si="5"/>
        <v>0</v>
      </c>
      <c r="BG107" s="188">
        <f t="shared" si="6"/>
        <v>0</v>
      </c>
      <c r="BH107" s="188">
        <f t="shared" si="7"/>
        <v>0</v>
      </c>
      <c r="BI107" s="188">
        <f t="shared" si="8"/>
        <v>0</v>
      </c>
      <c r="BJ107" s="18" t="s">
        <v>81</v>
      </c>
      <c r="BK107" s="188">
        <f t="shared" si="9"/>
        <v>0</v>
      </c>
      <c r="BL107" s="18" t="s">
        <v>136</v>
      </c>
      <c r="BM107" s="187" t="s">
        <v>375</v>
      </c>
    </row>
    <row r="108" spans="1:65" s="2" customFormat="1" ht="16.5" customHeight="1">
      <c r="A108" s="35"/>
      <c r="B108" s="36"/>
      <c r="C108" s="194" t="s">
        <v>200</v>
      </c>
      <c r="D108" s="194" t="s">
        <v>140</v>
      </c>
      <c r="E108" s="195" t="s">
        <v>376</v>
      </c>
      <c r="F108" s="196" t="s">
        <v>377</v>
      </c>
      <c r="G108" s="197" t="s">
        <v>345</v>
      </c>
      <c r="H108" s="198">
        <v>1</v>
      </c>
      <c r="I108" s="199"/>
      <c r="J108" s="200">
        <f t="shared" si="0"/>
        <v>0</v>
      </c>
      <c r="K108" s="201"/>
      <c r="L108" s="202"/>
      <c r="M108" s="203" t="s">
        <v>19</v>
      </c>
      <c r="N108" s="204" t="s">
        <v>44</v>
      </c>
      <c r="O108" s="65"/>
      <c r="P108" s="185">
        <f t="shared" si="1"/>
        <v>0</v>
      </c>
      <c r="Q108" s="185">
        <v>0</v>
      </c>
      <c r="R108" s="185">
        <f t="shared" si="2"/>
        <v>0</v>
      </c>
      <c r="S108" s="185">
        <v>0</v>
      </c>
      <c r="T108" s="186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7" t="s">
        <v>143</v>
      </c>
      <c r="AT108" s="187" t="s">
        <v>140</v>
      </c>
      <c r="AU108" s="187" t="s">
        <v>83</v>
      </c>
      <c r="AY108" s="18" t="s">
        <v>129</v>
      </c>
      <c r="BE108" s="188">
        <f t="shared" si="4"/>
        <v>0</v>
      </c>
      <c r="BF108" s="188">
        <f t="shared" si="5"/>
        <v>0</v>
      </c>
      <c r="BG108" s="188">
        <f t="shared" si="6"/>
        <v>0</v>
      </c>
      <c r="BH108" s="188">
        <f t="shared" si="7"/>
        <v>0</v>
      </c>
      <c r="BI108" s="188">
        <f t="shared" si="8"/>
        <v>0</v>
      </c>
      <c r="BJ108" s="18" t="s">
        <v>81</v>
      </c>
      <c r="BK108" s="188">
        <f t="shared" si="9"/>
        <v>0</v>
      </c>
      <c r="BL108" s="18" t="s">
        <v>136</v>
      </c>
      <c r="BM108" s="187" t="s">
        <v>378</v>
      </c>
    </row>
    <row r="109" spans="1:65" s="2" customFormat="1" ht="16.5" customHeight="1">
      <c r="A109" s="35"/>
      <c r="B109" s="36"/>
      <c r="C109" s="194" t="s">
        <v>238</v>
      </c>
      <c r="D109" s="194" t="s">
        <v>140</v>
      </c>
      <c r="E109" s="195" t="s">
        <v>379</v>
      </c>
      <c r="F109" s="196" t="s">
        <v>380</v>
      </c>
      <c r="G109" s="197" t="s">
        <v>345</v>
      </c>
      <c r="H109" s="198">
        <v>2</v>
      </c>
      <c r="I109" s="199"/>
      <c r="J109" s="200">
        <f t="shared" si="0"/>
        <v>0</v>
      </c>
      <c r="K109" s="201"/>
      <c r="L109" s="202"/>
      <c r="M109" s="203" t="s">
        <v>19</v>
      </c>
      <c r="N109" s="204" t="s">
        <v>44</v>
      </c>
      <c r="O109" s="65"/>
      <c r="P109" s="185">
        <f t="shared" si="1"/>
        <v>0</v>
      </c>
      <c r="Q109" s="185">
        <v>0</v>
      </c>
      <c r="R109" s="185">
        <f t="shared" si="2"/>
        <v>0</v>
      </c>
      <c r="S109" s="185">
        <v>0</v>
      </c>
      <c r="T109" s="186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7" t="s">
        <v>143</v>
      </c>
      <c r="AT109" s="187" t="s">
        <v>140</v>
      </c>
      <c r="AU109" s="187" t="s">
        <v>83</v>
      </c>
      <c r="AY109" s="18" t="s">
        <v>129</v>
      </c>
      <c r="BE109" s="188">
        <f t="shared" si="4"/>
        <v>0</v>
      </c>
      <c r="BF109" s="188">
        <f t="shared" si="5"/>
        <v>0</v>
      </c>
      <c r="BG109" s="188">
        <f t="shared" si="6"/>
        <v>0</v>
      </c>
      <c r="BH109" s="188">
        <f t="shared" si="7"/>
        <v>0</v>
      </c>
      <c r="BI109" s="188">
        <f t="shared" si="8"/>
        <v>0</v>
      </c>
      <c r="BJ109" s="18" t="s">
        <v>81</v>
      </c>
      <c r="BK109" s="188">
        <f t="shared" si="9"/>
        <v>0</v>
      </c>
      <c r="BL109" s="18" t="s">
        <v>136</v>
      </c>
      <c r="BM109" s="187" t="s">
        <v>130</v>
      </c>
    </row>
    <row r="110" spans="1:65" s="2" customFormat="1" ht="16.5" customHeight="1">
      <c r="A110" s="35"/>
      <c r="B110" s="36"/>
      <c r="C110" s="194" t="s">
        <v>243</v>
      </c>
      <c r="D110" s="194" t="s">
        <v>140</v>
      </c>
      <c r="E110" s="195" t="s">
        <v>381</v>
      </c>
      <c r="F110" s="196" t="s">
        <v>382</v>
      </c>
      <c r="G110" s="197" t="s">
        <v>345</v>
      </c>
      <c r="H110" s="198">
        <v>1</v>
      </c>
      <c r="I110" s="199"/>
      <c r="J110" s="200">
        <f t="shared" si="0"/>
        <v>0</v>
      </c>
      <c r="K110" s="201"/>
      <c r="L110" s="202"/>
      <c r="M110" s="203" t="s">
        <v>19</v>
      </c>
      <c r="N110" s="204" t="s">
        <v>44</v>
      </c>
      <c r="O110" s="65"/>
      <c r="P110" s="185">
        <f t="shared" si="1"/>
        <v>0</v>
      </c>
      <c r="Q110" s="185">
        <v>0</v>
      </c>
      <c r="R110" s="185">
        <f t="shared" si="2"/>
        <v>0</v>
      </c>
      <c r="S110" s="185">
        <v>0</v>
      </c>
      <c r="T110" s="186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7" t="s">
        <v>143</v>
      </c>
      <c r="AT110" s="187" t="s">
        <v>140</v>
      </c>
      <c r="AU110" s="187" t="s">
        <v>83</v>
      </c>
      <c r="AY110" s="18" t="s">
        <v>129</v>
      </c>
      <c r="BE110" s="188">
        <f t="shared" si="4"/>
        <v>0</v>
      </c>
      <c r="BF110" s="188">
        <f t="shared" si="5"/>
        <v>0</v>
      </c>
      <c r="BG110" s="188">
        <f t="shared" si="6"/>
        <v>0</v>
      </c>
      <c r="BH110" s="188">
        <f t="shared" si="7"/>
        <v>0</v>
      </c>
      <c r="BI110" s="188">
        <f t="shared" si="8"/>
        <v>0</v>
      </c>
      <c r="BJ110" s="18" t="s">
        <v>81</v>
      </c>
      <c r="BK110" s="188">
        <f t="shared" si="9"/>
        <v>0</v>
      </c>
      <c r="BL110" s="18" t="s">
        <v>136</v>
      </c>
      <c r="BM110" s="187" t="s">
        <v>235</v>
      </c>
    </row>
    <row r="111" spans="1:65" s="2" customFormat="1" ht="16.5" customHeight="1">
      <c r="A111" s="35"/>
      <c r="B111" s="36"/>
      <c r="C111" s="194" t="s">
        <v>248</v>
      </c>
      <c r="D111" s="194" t="s">
        <v>140</v>
      </c>
      <c r="E111" s="195" t="s">
        <v>383</v>
      </c>
      <c r="F111" s="196" t="s">
        <v>384</v>
      </c>
      <c r="G111" s="197" t="s">
        <v>345</v>
      </c>
      <c r="H111" s="198">
        <v>1</v>
      </c>
      <c r="I111" s="199"/>
      <c r="J111" s="200">
        <f t="shared" si="0"/>
        <v>0</v>
      </c>
      <c r="K111" s="201"/>
      <c r="L111" s="202"/>
      <c r="M111" s="203" t="s">
        <v>19</v>
      </c>
      <c r="N111" s="204" t="s">
        <v>44</v>
      </c>
      <c r="O111" s="65"/>
      <c r="P111" s="185">
        <f t="shared" si="1"/>
        <v>0</v>
      </c>
      <c r="Q111" s="185">
        <v>0</v>
      </c>
      <c r="R111" s="185">
        <f t="shared" si="2"/>
        <v>0</v>
      </c>
      <c r="S111" s="185">
        <v>0</v>
      </c>
      <c r="T111" s="186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7" t="s">
        <v>143</v>
      </c>
      <c r="AT111" s="187" t="s">
        <v>140</v>
      </c>
      <c r="AU111" s="187" t="s">
        <v>83</v>
      </c>
      <c r="AY111" s="18" t="s">
        <v>129</v>
      </c>
      <c r="BE111" s="188">
        <f t="shared" si="4"/>
        <v>0</v>
      </c>
      <c r="BF111" s="188">
        <f t="shared" si="5"/>
        <v>0</v>
      </c>
      <c r="BG111" s="188">
        <f t="shared" si="6"/>
        <v>0</v>
      </c>
      <c r="BH111" s="188">
        <f t="shared" si="7"/>
        <v>0</v>
      </c>
      <c r="BI111" s="188">
        <f t="shared" si="8"/>
        <v>0</v>
      </c>
      <c r="BJ111" s="18" t="s">
        <v>81</v>
      </c>
      <c r="BK111" s="188">
        <f t="shared" si="9"/>
        <v>0</v>
      </c>
      <c r="BL111" s="18" t="s">
        <v>136</v>
      </c>
      <c r="BM111" s="187" t="s">
        <v>241</v>
      </c>
    </row>
    <row r="112" spans="1:65" s="2" customFormat="1" ht="24.2" customHeight="1">
      <c r="A112" s="35"/>
      <c r="B112" s="36"/>
      <c r="C112" s="194" t="s">
        <v>252</v>
      </c>
      <c r="D112" s="194" t="s">
        <v>140</v>
      </c>
      <c r="E112" s="195" t="s">
        <v>385</v>
      </c>
      <c r="F112" s="196" t="s">
        <v>386</v>
      </c>
      <c r="G112" s="197" t="s">
        <v>345</v>
      </c>
      <c r="H112" s="198">
        <v>1</v>
      </c>
      <c r="I112" s="199"/>
      <c r="J112" s="200">
        <f t="shared" si="0"/>
        <v>0</v>
      </c>
      <c r="K112" s="201"/>
      <c r="L112" s="202"/>
      <c r="M112" s="203" t="s">
        <v>19</v>
      </c>
      <c r="N112" s="204" t="s">
        <v>44</v>
      </c>
      <c r="O112" s="65"/>
      <c r="P112" s="185">
        <f t="shared" si="1"/>
        <v>0</v>
      </c>
      <c r="Q112" s="185">
        <v>0</v>
      </c>
      <c r="R112" s="185">
        <f t="shared" si="2"/>
        <v>0</v>
      </c>
      <c r="S112" s="185">
        <v>0</v>
      </c>
      <c r="T112" s="186">
        <f t="shared" si="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7" t="s">
        <v>143</v>
      </c>
      <c r="AT112" s="187" t="s">
        <v>140</v>
      </c>
      <c r="AU112" s="187" t="s">
        <v>83</v>
      </c>
      <c r="AY112" s="18" t="s">
        <v>129</v>
      </c>
      <c r="BE112" s="188">
        <f t="shared" si="4"/>
        <v>0</v>
      </c>
      <c r="BF112" s="188">
        <f t="shared" si="5"/>
        <v>0</v>
      </c>
      <c r="BG112" s="188">
        <f t="shared" si="6"/>
        <v>0</v>
      </c>
      <c r="BH112" s="188">
        <f t="shared" si="7"/>
        <v>0</v>
      </c>
      <c r="BI112" s="188">
        <f t="shared" si="8"/>
        <v>0</v>
      </c>
      <c r="BJ112" s="18" t="s">
        <v>81</v>
      </c>
      <c r="BK112" s="188">
        <f t="shared" si="9"/>
        <v>0</v>
      </c>
      <c r="BL112" s="18" t="s">
        <v>136</v>
      </c>
      <c r="BM112" s="187" t="s">
        <v>246</v>
      </c>
    </row>
    <row r="113" spans="1:65" s="2" customFormat="1" ht="16.5" customHeight="1">
      <c r="A113" s="35"/>
      <c r="B113" s="36"/>
      <c r="C113" s="194" t="s">
        <v>7</v>
      </c>
      <c r="D113" s="194" t="s">
        <v>140</v>
      </c>
      <c r="E113" s="195" t="s">
        <v>387</v>
      </c>
      <c r="F113" s="196" t="s">
        <v>388</v>
      </c>
      <c r="G113" s="197" t="s">
        <v>345</v>
      </c>
      <c r="H113" s="198">
        <v>6</v>
      </c>
      <c r="I113" s="199"/>
      <c r="J113" s="200">
        <f t="shared" si="0"/>
        <v>0</v>
      </c>
      <c r="K113" s="201"/>
      <c r="L113" s="202"/>
      <c r="M113" s="203" t="s">
        <v>19</v>
      </c>
      <c r="N113" s="204" t="s">
        <v>44</v>
      </c>
      <c r="O113" s="65"/>
      <c r="P113" s="185">
        <f t="shared" si="1"/>
        <v>0</v>
      </c>
      <c r="Q113" s="185">
        <v>0</v>
      </c>
      <c r="R113" s="185">
        <f t="shared" si="2"/>
        <v>0</v>
      </c>
      <c r="S113" s="185">
        <v>0</v>
      </c>
      <c r="T113" s="186">
        <f t="shared" si="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7" t="s">
        <v>143</v>
      </c>
      <c r="AT113" s="187" t="s">
        <v>140</v>
      </c>
      <c r="AU113" s="187" t="s">
        <v>83</v>
      </c>
      <c r="AY113" s="18" t="s">
        <v>129</v>
      </c>
      <c r="BE113" s="188">
        <f t="shared" si="4"/>
        <v>0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18" t="s">
        <v>81</v>
      </c>
      <c r="BK113" s="188">
        <f t="shared" si="9"/>
        <v>0</v>
      </c>
      <c r="BL113" s="18" t="s">
        <v>136</v>
      </c>
      <c r="BM113" s="187" t="s">
        <v>251</v>
      </c>
    </row>
    <row r="114" spans="1:65" s="2" customFormat="1" ht="16.5" customHeight="1">
      <c r="A114" s="35"/>
      <c r="B114" s="36"/>
      <c r="C114" s="194" t="s">
        <v>261</v>
      </c>
      <c r="D114" s="194" t="s">
        <v>140</v>
      </c>
      <c r="E114" s="195" t="s">
        <v>389</v>
      </c>
      <c r="F114" s="196" t="s">
        <v>390</v>
      </c>
      <c r="G114" s="197" t="s">
        <v>391</v>
      </c>
      <c r="H114" s="198">
        <v>1</v>
      </c>
      <c r="I114" s="199"/>
      <c r="J114" s="200">
        <f t="shared" si="0"/>
        <v>0</v>
      </c>
      <c r="K114" s="201"/>
      <c r="L114" s="202"/>
      <c r="M114" s="203" t="s">
        <v>19</v>
      </c>
      <c r="N114" s="204" t="s">
        <v>44</v>
      </c>
      <c r="O114" s="65"/>
      <c r="P114" s="185">
        <f t="shared" si="1"/>
        <v>0</v>
      </c>
      <c r="Q114" s="185">
        <v>0</v>
      </c>
      <c r="R114" s="185">
        <f t="shared" si="2"/>
        <v>0</v>
      </c>
      <c r="S114" s="185">
        <v>0</v>
      </c>
      <c r="T114" s="186">
        <f t="shared" si="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7" t="s">
        <v>143</v>
      </c>
      <c r="AT114" s="187" t="s">
        <v>140</v>
      </c>
      <c r="AU114" s="187" t="s">
        <v>83</v>
      </c>
      <c r="AY114" s="18" t="s">
        <v>129</v>
      </c>
      <c r="BE114" s="188">
        <f t="shared" si="4"/>
        <v>0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18" t="s">
        <v>81</v>
      </c>
      <c r="BK114" s="188">
        <f t="shared" si="9"/>
        <v>0</v>
      </c>
      <c r="BL114" s="18" t="s">
        <v>136</v>
      </c>
      <c r="BM114" s="187" t="s">
        <v>255</v>
      </c>
    </row>
    <row r="115" spans="1:65" s="2" customFormat="1" ht="16.5" customHeight="1">
      <c r="A115" s="35"/>
      <c r="B115" s="36"/>
      <c r="C115" s="175" t="s">
        <v>266</v>
      </c>
      <c r="D115" s="175" t="s">
        <v>132</v>
      </c>
      <c r="E115" s="176" t="s">
        <v>392</v>
      </c>
      <c r="F115" s="177" t="s">
        <v>393</v>
      </c>
      <c r="G115" s="178" t="s">
        <v>345</v>
      </c>
      <c r="H115" s="179">
        <v>1</v>
      </c>
      <c r="I115" s="180"/>
      <c r="J115" s="181">
        <f t="shared" si="0"/>
        <v>0</v>
      </c>
      <c r="K115" s="182"/>
      <c r="L115" s="40"/>
      <c r="M115" s="183" t="s">
        <v>19</v>
      </c>
      <c r="N115" s="184" t="s">
        <v>44</v>
      </c>
      <c r="O115" s="65"/>
      <c r="P115" s="185">
        <f t="shared" si="1"/>
        <v>0</v>
      </c>
      <c r="Q115" s="185">
        <v>0</v>
      </c>
      <c r="R115" s="185">
        <f t="shared" si="2"/>
        <v>0</v>
      </c>
      <c r="S115" s="185">
        <v>0</v>
      </c>
      <c r="T115" s="186">
        <f t="shared" si="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7" t="s">
        <v>136</v>
      </c>
      <c r="AT115" s="187" t="s">
        <v>132</v>
      </c>
      <c r="AU115" s="187" t="s">
        <v>83</v>
      </c>
      <c r="AY115" s="18" t="s">
        <v>129</v>
      </c>
      <c r="BE115" s="188">
        <f t="shared" si="4"/>
        <v>0</v>
      </c>
      <c r="BF115" s="188">
        <f t="shared" si="5"/>
        <v>0</v>
      </c>
      <c r="BG115" s="188">
        <f t="shared" si="6"/>
        <v>0</v>
      </c>
      <c r="BH115" s="188">
        <f t="shared" si="7"/>
        <v>0</v>
      </c>
      <c r="BI115" s="188">
        <f t="shared" si="8"/>
        <v>0</v>
      </c>
      <c r="BJ115" s="18" t="s">
        <v>81</v>
      </c>
      <c r="BK115" s="188">
        <f t="shared" si="9"/>
        <v>0</v>
      </c>
      <c r="BL115" s="18" t="s">
        <v>136</v>
      </c>
      <c r="BM115" s="187" t="s">
        <v>394</v>
      </c>
    </row>
    <row r="116" spans="1:65" s="12" customFormat="1" ht="22.9" customHeight="1">
      <c r="B116" s="159"/>
      <c r="C116" s="160"/>
      <c r="D116" s="161" t="s">
        <v>72</v>
      </c>
      <c r="E116" s="173" t="s">
        <v>395</v>
      </c>
      <c r="F116" s="173" t="s">
        <v>396</v>
      </c>
      <c r="G116" s="160"/>
      <c r="H116" s="160"/>
      <c r="I116" s="163"/>
      <c r="J116" s="174">
        <f>BK116</f>
        <v>0</v>
      </c>
      <c r="K116" s="160"/>
      <c r="L116" s="165"/>
      <c r="M116" s="166"/>
      <c r="N116" s="167"/>
      <c r="O116" s="167"/>
      <c r="P116" s="168">
        <f>SUM(P117:P123)</f>
        <v>0</v>
      </c>
      <c r="Q116" s="167"/>
      <c r="R116" s="168">
        <f>SUM(R117:R123)</f>
        <v>0</v>
      </c>
      <c r="S116" s="167"/>
      <c r="T116" s="169">
        <f>SUM(T117:T123)</f>
        <v>0</v>
      </c>
      <c r="AR116" s="170" t="s">
        <v>81</v>
      </c>
      <c r="AT116" s="171" t="s">
        <v>72</v>
      </c>
      <c r="AU116" s="171" t="s">
        <v>81</v>
      </c>
      <c r="AY116" s="170" t="s">
        <v>129</v>
      </c>
      <c r="BK116" s="172">
        <f>SUM(BK117:BK123)</f>
        <v>0</v>
      </c>
    </row>
    <row r="117" spans="1:65" s="2" customFormat="1" ht="37.9" customHeight="1">
      <c r="A117" s="35"/>
      <c r="B117" s="36"/>
      <c r="C117" s="194" t="s">
        <v>272</v>
      </c>
      <c r="D117" s="194" t="s">
        <v>140</v>
      </c>
      <c r="E117" s="195" t="s">
        <v>397</v>
      </c>
      <c r="F117" s="196" t="s">
        <v>398</v>
      </c>
      <c r="G117" s="197" t="s">
        <v>345</v>
      </c>
      <c r="H117" s="198">
        <v>1</v>
      </c>
      <c r="I117" s="199"/>
      <c r="J117" s="200">
        <f t="shared" ref="J117:J123" si="10">ROUND(I117*H117,2)</f>
        <v>0</v>
      </c>
      <c r="K117" s="201"/>
      <c r="L117" s="202"/>
      <c r="M117" s="203" t="s">
        <v>19</v>
      </c>
      <c r="N117" s="204" t="s">
        <v>44</v>
      </c>
      <c r="O117" s="65"/>
      <c r="P117" s="185">
        <f t="shared" ref="P117:P123" si="11">O117*H117</f>
        <v>0</v>
      </c>
      <c r="Q117" s="185">
        <v>0</v>
      </c>
      <c r="R117" s="185">
        <f t="shared" ref="R117:R123" si="12">Q117*H117</f>
        <v>0</v>
      </c>
      <c r="S117" s="185">
        <v>0</v>
      </c>
      <c r="T117" s="186">
        <f t="shared" ref="T117:T123" si="13"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7" t="s">
        <v>143</v>
      </c>
      <c r="AT117" s="187" t="s">
        <v>140</v>
      </c>
      <c r="AU117" s="187" t="s">
        <v>83</v>
      </c>
      <c r="AY117" s="18" t="s">
        <v>129</v>
      </c>
      <c r="BE117" s="188">
        <f t="shared" ref="BE117:BE123" si="14">IF(N117="základní",J117,0)</f>
        <v>0</v>
      </c>
      <c r="BF117" s="188">
        <f t="shared" ref="BF117:BF123" si="15">IF(N117="snížená",J117,0)</f>
        <v>0</v>
      </c>
      <c r="BG117" s="188">
        <f t="shared" ref="BG117:BG123" si="16">IF(N117="zákl. přenesená",J117,0)</f>
        <v>0</v>
      </c>
      <c r="BH117" s="188">
        <f t="shared" ref="BH117:BH123" si="17">IF(N117="sníž. přenesená",J117,0)</f>
        <v>0</v>
      </c>
      <c r="BI117" s="188">
        <f t="shared" ref="BI117:BI123" si="18">IF(N117="nulová",J117,0)</f>
        <v>0</v>
      </c>
      <c r="BJ117" s="18" t="s">
        <v>81</v>
      </c>
      <c r="BK117" s="188">
        <f t="shared" ref="BK117:BK123" si="19">ROUND(I117*H117,2)</f>
        <v>0</v>
      </c>
      <c r="BL117" s="18" t="s">
        <v>136</v>
      </c>
      <c r="BM117" s="187" t="s">
        <v>399</v>
      </c>
    </row>
    <row r="118" spans="1:65" s="2" customFormat="1" ht="16.5" customHeight="1">
      <c r="A118" s="35"/>
      <c r="B118" s="36"/>
      <c r="C118" s="194" t="s">
        <v>277</v>
      </c>
      <c r="D118" s="194" t="s">
        <v>140</v>
      </c>
      <c r="E118" s="195" t="s">
        <v>400</v>
      </c>
      <c r="F118" s="196" t="s">
        <v>401</v>
      </c>
      <c r="G118" s="197" t="s">
        <v>345</v>
      </c>
      <c r="H118" s="198">
        <v>1</v>
      </c>
      <c r="I118" s="199"/>
      <c r="J118" s="200">
        <f t="shared" si="10"/>
        <v>0</v>
      </c>
      <c r="K118" s="201"/>
      <c r="L118" s="202"/>
      <c r="M118" s="203" t="s">
        <v>19</v>
      </c>
      <c r="N118" s="204" t="s">
        <v>44</v>
      </c>
      <c r="O118" s="65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7" t="s">
        <v>143</v>
      </c>
      <c r="AT118" s="187" t="s">
        <v>140</v>
      </c>
      <c r="AU118" s="187" t="s">
        <v>83</v>
      </c>
      <c r="AY118" s="18" t="s">
        <v>129</v>
      </c>
      <c r="BE118" s="188">
        <f t="shared" si="14"/>
        <v>0</v>
      </c>
      <c r="BF118" s="188">
        <f t="shared" si="15"/>
        <v>0</v>
      </c>
      <c r="BG118" s="188">
        <f t="shared" si="16"/>
        <v>0</v>
      </c>
      <c r="BH118" s="188">
        <f t="shared" si="17"/>
        <v>0</v>
      </c>
      <c r="BI118" s="188">
        <f t="shared" si="18"/>
        <v>0</v>
      </c>
      <c r="BJ118" s="18" t="s">
        <v>81</v>
      </c>
      <c r="BK118" s="188">
        <f t="shared" si="19"/>
        <v>0</v>
      </c>
      <c r="BL118" s="18" t="s">
        <v>136</v>
      </c>
      <c r="BM118" s="187" t="s">
        <v>402</v>
      </c>
    </row>
    <row r="119" spans="1:65" s="2" customFormat="1" ht="16.5" customHeight="1">
      <c r="A119" s="35"/>
      <c r="B119" s="36"/>
      <c r="C119" s="194" t="s">
        <v>286</v>
      </c>
      <c r="D119" s="194" t="s">
        <v>140</v>
      </c>
      <c r="E119" s="195" t="s">
        <v>403</v>
      </c>
      <c r="F119" s="196" t="s">
        <v>404</v>
      </c>
      <c r="G119" s="197" t="s">
        <v>345</v>
      </c>
      <c r="H119" s="198">
        <v>1</v>
      </c>
      <c r="I119" s="199"/>
      <c r="J119" s="200">
        <f t="shared" si="10"/>
        <v>0</v>
      </c>
      <c r="K119" s="201"/>
      <c r="L119" s="202"/>
      <c r="M119" s="203" t="s">
        <v>19</v>
      </c>
      <c r="N119" s="204" t="s">
        <v>44</v>
      </c>
      <c r="O119" s="65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7" t="s">
        <v>143</v>
      </c>
      <c r="AT119" s="187" t="s">
        <v>140</v>
      </c>
      <c r="AU119" s="187" t="s">
        <v>83</v>
      </c>
      <c r="AY119" s="18" t="s">
        <v>129</v>
      </c>
      <c r="BE119" s="188">
        <f t="shared" si="14"/>
        <v>0</v>
      </c>
      <c r="BF119" s="188">
        <f t="shared" si="15"/>
        <v>0</v>
      </c>
      <c r="BG119" s="188">
        <f t="shared" si="16"/>
        <v>0</v>
      </c>
      <c r="BH119" s="188">
        <f t="shared" si="17"/>
        <v>0</v>
      </c>
      <c r="BI119" s="188">
        <f t="shared" si="18"/>
        <v>0</v>
      </c>
      <c r="BJ119" s="18" t="s">
        <v>81</v>
      </c>
      <c r="BK119" s="188">
        <f t="shared" si="19"/>
        <v>0</v>
      </c>
      <c r="BL119" s="18" t="s">
        <v>136</v>
      </c>
      <c r="BM119" s="187" t="s">
        <v>405</v>
      </c>
    </row>
    <row r="120" spans="1:65" s="2" customFormat="1" ht="16.5" customHeight="1">
      <c r="A120" s="35"/>
      <c r="B120" s="36"/>
      <c r="C120" s="194" t="s">
        <v>406</v>
      </c>
      <c r="D120" s="194" t="s">
        <v>140</v>
      </c>
      <c r="E120" s="195" t="s">
        <v>407</v>
      </c>
      <c r="F120" s="196" t="s">
        <v>408</v>
      </c>
      <c r="G120" s="197" t="s">
        <v>345</v>
      </c>
      <c r="H120" s="198">
        <v>3</v>
      </c>
      <c r="I120" s="199"/>
      <c r="J120" s="200">
        <f t="shared" si="10"/>
        <v>0</v>
      </c>
      <c r="K120" s="201"/>
      <c r="L120" s="202"/>
      <c r="M120" s="203" t="s">
        <v>19</v>
      </c>
      <c r="N120" s="204" t="s">
        <v>44</v>
      </c>
      <c r="O120" s="65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7" t="s">
        <v>143</v>
      </c>
      <c r="AT120" s="187" t="s">
        <v>140</v>
      </c>
      <c r="AU120" s="187" t="s">
        <v>83</v>
      </c>
      <c r="AY120" s="18" t="s">
        <v>129</v>
      </c>
      <c r="BE120" s="188">
        <f t="shared" si="14"/>
        <v>0</v>
      </c>
      <c r="BF120" s="188">
        <f t="shared" si="15"/>
        <v>0</v>
      </c>
      <c r="BG120" s="188">
        <f t="shared" si="16"/>
        <v>0</v>
      </c>
      <c r="BH120" s="188">
        <f t="shared" si="17"/>
        <v>0</v>
      </c>
      <c r="BI120" s="188">
        <f t="shared" si="18"/>
        <v>0</v>
      </c>
      <c r="BJ120" s="18" t="s">
        <v>81</v>
      </c>
      <c r="BK120" s="188">
        <f t="shared" si="19"/>
        <v>0</v>
      </c>
      <c r="BL120" s="18" t="s">
        <v>136</v>
      </c>
      <c r="BM120" s="187" t="s">
        <v>409</v>
      </c>
    </row>
    <row r="121" spans="1:65" s="2" customFormat="1" ht="16.5" customHeight="1">
      <c r="A121" s="35"/>
      <c r="B121" s="36"/>
      <c r="C121" s="194" t="s">
        <v>372</v>
      </c>
      <c r="D121" s="194" t="s">
        <v>140</v>
      </c>
      <c r="E121" s="195" t="s">
        <v>410</v>
      </c>
      <c r="F121" s="196" t="s">
        <v>411</v>
      </c>
      <c r="G121" s="197" t="s">
        <v>345</v>
      </c>
      <c r="H121" s="198">
        <v>2</v>
      </c>
      <c r="I121" s="199"/>
      <c r="J121" s="200">
        <f t="shared" si="10"/>
        <v>0</v>
      </c>
      <c r="K121" s="201"/>
      <c r="L121" s="202"/>
      <c r="M121" s="203" t="s">
        <v>19</v>
      </c>
      <c r="N121" s="204" t="s">
        <v>44</v>
      </c>
      <c r="O121" s="65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7" t="s">
        <v>143</v>
      </c>
      <c r="AT121" s="187" t="s">
        <v>140</v>
      </c>
      <c r="AU121" s="187" t="s">
        <v>83</v>
      </c>
      <c r="AY121" s="18" t="s">
        <v>129</v>
      </c>
      <c r="BE121" s="188">
        <f t="shared" si="14"/>
        <v>0</v>
      </c>
      <c r="BF121" s="188">
        <f t="shared" si="15"/>
        <v>0</v>
      </c>
      <c r="BG121" s="188">
        <f t="shared" si="16"/>
        <v>0</v>
      </c>
      <c r="BH121" s="188">
        <f t="shared" si="17"/>
        <v>0</v>
      </c>
      <c r="BI121" s="188">
        <f t="shared" si="18"/>
        <v>0</v>
      </c>
      <c r="BJ121" s="18" t="s">
        <v>81</v>
      </c>
      <c r="BK121" s="188">
        <f t="shared" si="19"/>
        <v>0</v>
      </c>
      <c r="BL121" s="18" t="s">
        <v>136</v>
      </c>
      <c r="BM121" s="187" t="s">
        <v>412</v>
      </c>
    </row>
    <row r="122" spans="1:65" s="2" customFormat="1" ht="21.75" customHeight="1">
      <c r="A122" s="35"/>
      <c r="B122" s="36"/>
      <c r="C122" s="194" t="s">
        <v>413</v>
      </c>
      <c r="D122" s="194" t="s">
        <v>140</v>
      </c>
      <c r="E122" s="195" t="s">
        <v>414</v>
      </c>
      <c r="F122" s="196" t="s">
        <v>415</v>
      </c>
      <c r="G122" s="197" t="s">
        <v>345</v>
      </c>
      <c r="H122" s="198">
        <v>1</v>
      </c>
      <c r="I122" s="199"/>
      <c r="J122" s="200">
        <f t="shared" si="10"/>
        <v>0</v>
      </c>
      <c r="K122" s="201"/>
      <c r="L122" s="202"/>
      <c r="M122" s="203" t="s">
        <v>19</v>
      </c>
      <c r="N122" s="204" t="s">
        <v>44</v>
      </c>
      <c r="O122" s="65"/>
      <c r="P122" s="185">
        <f t="shared" si="11"/>
        <v>0</v>
      </c>
      <c r="Q122" s="185">
        <v>0</v>
      </c>
      <c r="R122" s="185">
        <f t="shared" si="12"/>
        <v>0</v>
      </c>
      <c r="S122" s="185">
        <v>0</v>
      </c>
      <c r="T122" s="186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7" t="s">
        <v>143</v>
      </c>
      <c r="AT122" s="187" t="s">
        <v>140</v>
      </c>
      <c r="AU122" s="187" t="s">
        <v>83</v>
      </c>
      <c r="AY122" s="18" t="s">
        <v>129</v>
      </c>
      <c r="BE122" s="188">
        <f t="shared" si="14"/>
        <v>0</v>
      </c>
      <c r="BF122" s="188">
        <f t="shared" si="15"/>
        <v>0</v>
      </c>
      <c r="BG122" s="188">
        <f t="shared" si="16"/>
        <v>0</v>
      </c>
      <c r="BH122" s="188">
        <f t="shared" si="17"/>
        <v>0</v>
      </c>
      <c r="BI122" s="188">
        <f t="shared" si="18"/>
        <v>0</v>
      </c>
      <c r="BJ122" s="18" t="s">
        <v>81</v>
      </c>
      <c r="BK122" s="188">
        <f t="shared" si="19"/>
        <v>0</v>
      </c>
      <c r="BL122" s="18" t="s">
        <v>136</v>
      </c>
      <c r="BM122" s="187" t="s">
        <v>416</v>
      </c>
    </row>
    <row r="123" spans="1:65" s="2" customFormat="1" ht="16.5" customHeight="1">
      <c r="A123" s="35"/>
      <c r="B123" s="36"/>
      <c r="C123" s="175" t="s">
        <v>375</v>
      </c>
      <c r="D123" s="175" t="s">
        <v>132</v>
      </c>
      <c r="E123" s="176" t="s">
        <v>417</v>
      </c>
      <c r="F123" s="177" t="s">
        <v>393</v>
      </c>
      <c r="G123" s="178" t="s">
        <v>345</v>
      </c>
      <c r="H123" s="179">
        <v>1</v>
      </c>
      <c r="I123" s="180"/>
      <c r="J123" s="181">
        <f t="shared" si="10"/>
        <v>0</v>
      </c>
      <c r="K123" s="182"/>
      <c r="L123" s="40"/>
      <c r="M123" s="183" t="s">
        <v>19</v>
      </c>
      <c r="N123" s="184" t="s">
        <v>44</v>
      </c>
      <c r="O123" s="65"/>
      <c r="P123" s="185">
        <f t="shared" si="11"/>
        <v>0</v>
      </c>
      <c r="Q123" s="185">
        <v>0</v>
      </c>
      <c r="R123" s="185">
        <f t="shared" si="12"/>
        <v>0</v>
      </c>
      <c r="S123" s="185">
        <v>0</v>
      </c>
      <c r="T123" s="186">
        <f t="shared" si="1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7" t="s">
        <v>136</v>
      </c>
      <c r="AT123" s="187" t="s">
        <v>132</v>
      </c>
      <c r="AU123" s="187" t="s">
        <v>83</v>
      </c>
      <c r="AY123" s="18" t="s">
        <v>129</v>
      </c>
      <c r="BE123" s="188">
        <f t="shared" si="14"/>
        <v>0</v>
      </c>
      <c r="BF123" s="188">
        <f t="shared" si="15"/>
        <v>0</v>
      </c>
      <c r="BG123" s="188">
        <f t="shared" si="16"/>
        <v>0</v>
      </c>
      <c r="BH123" s="188">
        <f t="shared" si="17"/>
        <v>0</v>
      </c>
      <c r="BI123" s="188">
        <f t="shared" si="18"/>
        <v>0</v>
      </c>
      <c r="BJ123" s="18" t="s">
        <v>81</v>
      </c>
      <c r="BK123" s="188">
        <f t="shared" si="19"/>
        <v>0</v>
      </c>
      <c r="BL123" s="18" t="s">
        <v>136</v>
      </c>
      <c r="BM123" s="187" t="s">
        <v>418</v>
      </c>
    </row>
    <row r="124" spans="1:65" s="12" customFormat="1" ht="22.9" customHeight="1">
      <c r="B124" s="159"/>
      <c r="C124" s="160"/>
      <c r="D124" s="161" t="s">
        <v>72</v>
      </c>
      <c r="E124" s="173" t="s">
        <v>419</v>
      </c>
      <c r="F124" s="173" t="s">
        <v>420</v>
      </c>
      <c r="G124" s="160"/>
      <c r="H124" s="160"/>
      <c r="I124" s="163"/>
      <c r="J124" s="174">
        <f>BK124</f>
        <v>0</v>
      </c>
      <c r="K124" s="160"/>
      <c r="L124" s="165"/>
      <c r="M124" s="166"/>
      <c r="N124" s="167"/>
      <c r="O124" s="167"/>
      <c r="P124" s="168">
        <f>P125</f>
        <v>0</v>
      </c>
      <c r="Q124" s="167"/>
      <c r="R124" s="168">
        <f>R125</f>
        <v>0</v>
      </c>
      <c r="S124" s="167"/>
      <c r="T124" s="169">
        <f>T125</f>
        <v>0</v>
      </c>
      <c r="AR124" s="170" t="s">
        <v>81</v>
      </c>
      <c r="AT124" s="171" t="s">
        <v>72</v>
      </c>
      <c r="AU124" s="171" t="s">
        <v>81</v>
      </c>
      <c r="AY124" s="170" t="s">
        <v>129</v>
      </c>
      <c r="BK124" s="172">
        <f>BK125</f>
        <v>0</v>
      </c>
    </row>
    <row r="125" spans="1:65" s="2" customFormat="1" ht="16.5" customHeight="1">
      <c r="A125" s="35"/>
      <c r="B125" s="36"/>
      <c r="C125" s="175" t="s">
        <v>421</v>
      </c>
      <c r="D125" s="175" t="s">
        <v>132</v>
      </c>
      <c r="E125" s="176" t="s">
        <v>422</v>
      </c>
      <c r="F125" s="177" t="s">
        <v>423</v>
      </c>
      <c r="G125" s="178" t="s">
        <v>391</v>
      </c>
      <c r="H125" s="179">
        <v>1</v>
      </c>
      <c r="I125" s="180"/>
      <c r="J125" s="181">
        <f>ROUND(I125*H125,2)</f>
        <v>0</v>
      </c>
      <c r="K125" s="182"/>
      <c r="L125" s="40"/>
      <c r="M125" s="183" t="s">
        <v>19</v>
      </c>
      <c r="N125" s="184" t="s">
        <v>44</v>
      </c>
      <c r="O125" s="65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7" t="s">
        <v>136</v>
      </c>
      <c r="AT125" s="187" t="s">
        <v>132</v>
      </c>
      <c r="AU125" s="187" t="s">
        <v>83</v>
      </c>
      <c r="AY125" s="18" t="s">
        <v>129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8" t="s">
        <v>81</v>
      </c>
      <c r="BK125" s="188">
        <f>ROUND(I125*H125,2)</f>
        <v>0</v>
      </c>
      <c r="BL125" s="18" t="s">
        <v>136</v>
      </c>
      <c r="BM125" s="187" t="s">
        <v>424</v>
      </c>
    </row>
    <row r="126" spans="1:65" s="12" customFormat="1" ht="25.9" customHeight="1">
      <c r="B126" s="159"/>
      <c r="C126" s="160"/>
      <c r="D126" s="161" t="s">
        <v>72</v>
      </c>
      <c r="E126" s="162" t="s">
        <v>425</v>
      </c>
      <c r="F126" s="162" t="s">
        <v>426</v>
      </c>
      <c r="G126" s="160"/>
      <c r="H126" s="160"/>
      <c r="I126" s="163"/>
      <c r="J126" s="164">
        <f>BK126</f>
        <v>0</v>
      </c>
      <c r="K126" s="160"/>
      <c r="L126" s="165"/>
      <c r="M126" s="166"/>
      <c r="N126" s="167"/>
      <c r="O126" s="167"/>
      <c r="P126" s="168">
        <f>SUM(P127:P176)</f>
        <v>0</v>
      </c>
      <c r="Q126" s="167"/>
      <c r="R126" s="168">
        <f>SUM(R127:R176)</f>
        <v>0</v>
      </c>
      <c r="S126" s="167"/>
      <c r="T126" s="169">
        <f>SUM(T127:T176)</f>
        <v>0</v>
      </c>
      <c r="AR126" s="170" t="s">
        <v>81</v>
      </c>
      <c r="AT126" s="171" t="s">
        <v>72</v>
      </c>
      <c r="AU126" s="171" t="s">
        <v>73</v>
      </c>
      <c r="AY126" s="170" t="s">
        <v>129</v>
      </c>
      <c r="BK126" s="172">
        <f>SUM(BK127:BK176)</f>
        <v>0</v>
      </c>
    </row>
    <row r="127" spans="1:65" s="2" customFormat="1" ht="24.2" customHeight="1">
      <c r="A127" s="35"/>
      <c r="B127" s="36"/>
      <c r="C127" s="194" t="s">
        <v>378</v>
      </c>
      <c r="D127" s="194" t="s">
        <v>140</v>
      </c>
      <c r="E127" s="195" t="s">
        <v>427</v>
      </c>
      <c r="F127" s="196" t="s">
        <v>428</v>
      </c>
      <c r="G127" s="197" t="s">
        <v>345</v>
      </c>
      <c r="H127" s="198">
        <v>269</v>
      </c>
      <c r="I127" s="199"/>
      <c r="J127" s="200">
        <f t="shared" ref="J127:J158" si="20">ROUND(I127*H127,2)</f>
        <v>0</v>
      </c>
      <c r="K127" s="201"/>
      <c r="L127" s="202"/>
      <c r="M127" s="203" t="s">
        <v>19</v>
      </c>
      <c r="N127" s="204" t="s">
        <v>44</v>
      </c>
      <c r="O127" s="65"/>
      <c r="P127" s="185">
        <f t="shared" ref="P127:P158" si="21">O127*H127</f>
        <v>0</v>
      </c>
      <c r="Q127" s="185">
        <v>0</v>
      </c>
      <c r="R127" s="185">
        <f t="shared" ref="R127:R158" si="22">Q127*H127</f>
        <v>0</v>
      </c>
      <c r="S127" s="185">
        <v>0</v>
      </c>
      <c r="T127" s="186">
        <f t="shared" ref="T127:T158" si="23"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7" t="s">
        <v>143</v>
      </c>
      <c r="AT127" s="187" t="s">
        <v>140</v>
      </c>
      <c r="AU127" s="187" t="s">
        <v>81</v>
      </c>
      <c r="AY127" s="18" t="s">
        <v>129</v>
      </c>
      <c r="BE127" s="188">
        <f t="shared" ref="BE127:BE158" si="24">IF(N127="základní",J127,0)</f>
        <v>0</v>
      </c>
      <c r="BF127" s="188">
        <f t="shared" ref="BF127:BF158" si="25">IF(N127="snížená",J127,0)</f>
        <v>0</v>
      </c>
      <c r="BG127" s="188">
        <f t="shared" ref="BG127:BG158" si="26">IF(N127="zákl. přenesená",J127,0)</f>
        <v>0</v>
      </c>
      <c r="BH127" s="188">
        <f t="shared" ref="BH127:BH158" si="27">IF(N127="sníž. přenesená",J127,0)</f>
        <v>0</v>
      </c>
      <c r="BI127" s="188">
        <f t="shared" ref="BI127:BI158" si="28">IF(N127="nulová",J127,0)</f>
        <v>0</v>
      </c>
      <c r="BJ127" s="18" t="s">
        <v>81</v>
      </c>
      <c r="BK127" s="188">
        <f t="shared" ref="BK127:BK158" si="29">ROUND(I127*H127,2)</f>
        <v>0</v>
      </c>
      <c r="BL127" s="18" t="s">
        <v>136</v>
      </c>
      <c r="BM127" s="187" t="s">
        <v>429</v>
      </c>
    </row>
    <row r="128" spans="1:65" s="2" customFormat="1" ht="16.5" customHeight="1">
      <c r="A128" s="35"/>
      <c r="B128" s="36"/>
      <c r="C128" s="194" t="s">
        <v>430</v>
      </c>
      <c r="D128" s="194" t="s">
        <v>140</v>
      </c>
      <c r="E128" s="195" t="s">
        <v>431</v>
      </c>
      <c r="F128" s="196" t="s">
        <v>432</v>
      </c>
      <c r="G128" s="197" t="s">
        <v>345</v>
      </c>
      <c r="H128" s="198">
        <v>36</v>
      </c>
      <c r="I128" s="199"/>
      <c r="J128" s="200">
        <f t="shared" si="20"/>
        <v>0</v>
      </c>
      <c r="K128" s="201"/>
      <c r="L128" s="202"/>
      <c r="M128" s="203" t="s">
        <v>19</v>
      </c>
      <c r="N128" s="204" t="s">
        <v>44</v>
      </c>
      <c r="O128" s="65"/>
      <c r="P128" s="185">
        <f t="shared" si="21"/>
        <v>0</v>
      </c>
      <c r="Q128" s="185">
        <v>0</v>
      </c>
      <c r="R128" s="185">
        <f t="shared" si="22"/>
        <v>0</v>
      </c>
      <c r="S128" s="185">
        <v>0</v>
      </c>
      <c r="T128" s="186">
        <f t="shared" si="2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7" t="s">
        <v>143</v>
      </c>
      <c r="AT128" s="187" t="s">
        <v>140</v>
      </c>
      <c r="AU128" s="187" t="s">
        <v>81</v>
      </c>
      <c r="AY128" s="18" t="s">
        <v>129</v>
      </c>
      <c r="BE128" s="188">
        <f t="shared" si="24"/>
        <v>0</v>
      </c>
      <c r="BF128" s="188">
        <f t="shared" si="25"/>
        <v>0</v>
      </c>
      <c r="BG128" s="188">
        <f t="shared" si="26"/>
        <v>0</v>
      </c>
      <c r="BH128" s="188">
        <f t="shared" si="27"/>
        <v>0</v>
      </c>
      <c r="BI128" s="188">
        <f t="shared" si="28"/>
        <v>0</v>
      </c>
      <c r="BJ128" s="18" t="s">
        <v>81</v>
      </c>
      <c r="BK128" s="188">
        <f t="shared" si="29"/>
        <v>0</v>
      </c>
      <c r="BL128" s="18" t="s">
        <v>136</v>
      </c>
      <c r="BM128" s="187" t="s">
        <v>433</v>
      </c>
    </row>
    <row r="129" spans="1:65" s="2" customFormat="1" ht="16.5" customHeight="1">
      <c r="A129" s="35"/>
      <c r="B129" s="36"/>
      <c r="C129" s="194" t="s">
        <v>130</v>
      </c>
      <c r="D129" s="194" t="s">
        <v>140</v>
      </c>
      <c r="E129" s="195" t="s">
        <v>434</v>
      </c>
      <c r="F129" s="196" t="s">
        <v>435</v>
      </c>
      <c r="G129" s="197" t="s">
        <v>345</v>
      </c>
      <c r="H129" s="198">
        <v>35</v>
      </c>
      <c r="I129" s="199"/>
      <c r="J129" s="200">
        <f t="shared" si="20"/>
        <v>0</v>
      </c>
      <c r="K129" s="201"/>
      <c r="L129" s="202"/>
      <c r="M129" s="203" t="s">
        <v>19</v>
      </c>
      <c r="N129" s="204" t="s">
        <v>44</v>
      </c>
      <c r="O129" s="65"/>
      <c r="P129" s="185">
        <f t="shared" si="21"/>
        <v>0</v>
      </c>
      <c r="Q129" s="185">
        <v>0</v>
      </c>
      <c r="R129" s="185">
        <f t="shared" si="22"/>
        <v>0</v>
      </c>
      <c r="S129" s="185">
        <v>0</v>
      </c>
      <c r="T129" s="186">
        <f t="shared" si="2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7" t="s">
        <v>143</v>
      </c>
      <c r="AT129" s="187" t="s">
        <v>140</v>
      </c>
      <c r="AU129" s="187" t="s">
        <v>81</v>
      </c>
      <c r="AY129" s="18" t="s">
        <v>129</v>
      </c>
      <c r="BE129" s="188">
        <f t="shared" si="24"/>
        <v>0</v>
      </c>
      <c r="BF129" s="188">
        <f t="shared" si="25"/>
        <v>0</v>
      </c>
      <c r="BG129" s="188">
        <f t="shared" si="26"/>
        <v>0</v>
      </c>
      <c r="BH129" s="188">
        <f t="shared" si="27"/>
        <v>0</v>
      </c>
      <c r="BI129" s="188">
        <f t="shared" si="28"/>
        <v>0</v>
      </c>
      <c r="BJ129" s="18" t="s">
        <v>81</v>
      </c>
      <c r="BK129" s="188">
        <f t="shared" si="29"/>
        <v>0</v>
      </c>
      <c r="BL129" s="18" t="s">
        <v>136</v>
      </c>
      <c r="BM129" s="187" t="s">
        <v>436</v>
      </c>
    </row>
    <row r="130" spans="1:65" s="2" customFormat="1" ht="16.5" customHeight="1">
      <c r="A130" s="35"/>
      <c r="B130" s="36"/>
      <c r="C130" s="194" t="s">
        <v>437</v>
      </c>
      <c r="D130" s="194" t="s">
        <v>140</v>
      </c>
      <c r="E130" s="195" t="s">
        <v>438</v>
      </c>
      <c r="F130" s="196" t="s">
        <v>439</v>
      </c>
      <c r="G130" s="197" t="s">
        <v>345</v>
      </c>
      <c r="H130" s="198">
        <v>22</v>
      </c>
      <c r="I130" s="199"/>
      <c r="J130" s="200">
        <f t="shared" si="20"/>
        <v>0</v>
      </c>
      <c r="K130" s="201"/>
      <c r="L130" s="202"/>
      <c r="M130" s="203" t="s">
        <v>19</v>
      </c>
      <c r="N130" s="204" t="s">
        <v>44</v>
      </c>
      <c r="O130" s="65"/>
      <c r="P130" s="185">
        <f t="shared" si="21"/>
        <v>0</v>
      </c>
      <c r="Q130" s="185">
        <v>0</v>
      </c>
      <c r="R130" s="185">
        <f t="shared" si="22"/>
        <v>0</v>
      </c>
      <c r="S130" s="185">
        <v>0</v>
      </c>
      <c r="T130" s="186">
        <f t="shared" si="2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7" t="s">
        <v>143</v>
      </c>
      <c r="AT130" s="187" t="s">
        <v>140</v>
      </c>
      <c r="AU130" s="187" t="s">
        <v>81</v>
      </c>
      <c r="AY130" s="18" t="s">
        <v>129</v>
      </c>
      <c r="BE130" s="188">
        <f t="shared" si="24"/>
        <v>0</v>
      </c>
      <c r="BF130" s="188">
        <f t="shared" si="25"/>
        <v>0</v>
      </c>
      <c r="BG130" s="188">
        <f t="shared" si="26"/>
        <v>0</v>
      </c>
      <c r="BH130" s="188">
        <f t="shared" si="27"/>
        <v>0</v>
      </c>
      <c r="BI130" s="188">
        <f t="shared" si="28"/>
        <v>0</v>
      </c>
      <c r="BJ130" s="18" t="s">
        <v>81</v>
      </c>
      <c r="BK130" s="188">
        <f t="shared" si="29"/>
        <v>0</v>
      </c>
      <c r="BL130" s="18" t="s">
        <v>136</v>
      </c>
      <c r="BM130" s="187" t="s">
        <v>440</v>
      </c>
    </row>
    <row r="131" spans="1:65" s="2" customFormat="1" ht="16.5" customHeight="1">
      <c r="A131" s="35"/>
      <c r="B131" s="36"/>
      <c r="C131" s="194" t="s">
        <v>235</v>
      </c>
      <c r="D131" s="194" t="s">
        <v>140</v>
      </c>
      <c r="E131" s="195" t="s">
        <v>441</v>
      </c>
      <c r="F131" s="196" t="s">
        <v>442</v>
      </c>
      <c r="G131" s="197" t="s">
        <v>345</v>
      </c>
      <c r="H131" s="198">
        <v>2</v>
      </c>
      <c r="I131" s="199"/>
      <c r="J131" s="200">
        <f t="shared" si="20"/>
        <v>0</v>
      </c>
      <c r="K131" s="201"/>
      <c r="L131" s="202"/>
      <c r="M131" s="203" t="s">
        <v>19</v>
      </c>
      <c r="N131" s="204" t="s">
        <v>44</v>
      </c>
      <c r="O131" s="65"/>
      <c r="P131" s="185">
        <f t="shared" si="21"/>
        <v>0</v>
      </c>
      <c r="Q131" s="185">
        <v>0</v>
      </c>
      <c r="R131" s="185">
        <f t="shared" si="22"/>
        <v>0</v>
      </c>
      <c r="S131" s="185">
        <v>0</v>
      </c>
      <c r="T131" s="186">
        <f t="shared" si="2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7" t="s">
        <v>143</v>
      </c>
      <c r="AT131" s="187" t="s">
        <v>140</v>
      </c>
      <c r="AU131" s="187" t="s">
        <v>81</v>
      </c>
      <c r="AY131" s="18" t="s">
        <v>129</v>
      </c>
      <c r="BE131" s="188">
        <f t="shared" si="24"/>
        <v>0</v>
      </c>
      <c r="BF131" s="188">
        <f t="shared" si="25"/>
        <v>0</v>
      </c>
      <c r="BG131" s="188">
        <f t="shared" si="26"/>
        <v>0</v>
      </c>
      <c r="BH131" s="188">
        <f t="shared" si="27"/>
        <v>0</v>
      </c>
      <c r="BI131" s="188">
        <f t="shared" si="28"/>
        <v>0</v>
      </c>
      <c r="BJ131" s="18" t="s">
        <v>81</v>
      </c>
      <c r="BK131" s="188">
        <f t="shared" si="29"/>
        <v>0</v>
      </c>
      <c r="BL131" s="18" t="s">
        <v>136</v>
      </c>
      <c r="BM131" s="187" t="s">
        <v>443</v>
      </c>
    </row>
    <row r="132" spans="1:65" s="2" customFormat="1" ht="16.5" customHeight="1">
      <c r="A132" s="35"/>
      <c r="B132" s="36"/>
      <c r="C132" s="194" t="s">
        <v>444</v>
      </c>
      <c r="D132" s="194" t="s">
        <v>140</v>
      </c>
      <c r="E132" s="195" t="s">
        <v>445</v>
      </c>
      <c r="F132" s="196" t="s">
        <v>446</v>
      </c>
      <c r="G132" s="197" t="s">
        <v>345</v>
      </c>
      <c r="H132" s="198">
        <v>1</v>
      </c>
      <c r="I132" s="199"/>
      <c r="J132" s="200">
        <f t="shared" si="20"/>
        <v>0</v>
      </c>
      <c r="K132" s="201"/>
      <c r="L132" s="202"/>
      <c r="M132" s="203" t="s">
        <v>19</v>
      </c>
      <c r="N132" s="204" t="s">
        <v>44</v>
      </c>
      <c r="O132" s="65"/>
      <c r="P132" s="185">
        <f t="shared" si="21"/>
        <v>0</v>
      </c>
      <c r="Q132" s="185">
        <v>0</v>
      </c>
      <c r="R132" s="185">
        <f t="shared" si="22"/>
        <v>0</v>
      </c>
      <c r="S132" s="185">
        <v>0</v>
      </c>
      <c r="T132" s="186">
        <f t="shared" si="2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7" t="s">
        <v>143</v>
      </c>
      <c r="AT132" s="187" t="s">
        <v>140</v>
      </c>
      <c r="AU132" s="187" t="s">
        <v>81</v>
      </c>
      <c r="AY132" s="18" t="s">
        <v>129</v>
      </c>
      <c r="BE132" s="188">
        <f t="shared" si="24"/>
        <v>0</v>
      </c>
      <c r="BF132" s="188">
        <f t="shared" si="25"/>
        <v>0</v>
      </c>
      <c r="BG132" s="188">
        <f t="shared" si="26"/>
        <v>0</v>
      </c>
      <c r="BH132" s="188">
        <f t="shared" si="27"/>
        <v>0</v>
      </c>
      <c r="BI132" s="188">
        <f t="shared" si="28"/>
        <v>0</v>
      </c>
      <c r="BJ132" s="18" t="s">
        <v>81</v>
      </c>
      <c r="BK132" s="188">
        <f t="shared" si="29"/>
        <v>0</v>
      </c>
      <c r="BL132" s="18" t="s">
        <v>136</v>
      </c>
      <c r="BM132" s="187" t="s">
        <v>447</v>
      </c>
    </row>
    <row r="133" spans="1:65" s="2" customFormat="1" ht="16.5" customHeight="1">
      <c r="A133" s="35"/>
      <c r="B133" s="36"/>
      <c r="C133" s="194" t="s">
        <v>241</v>
      </c>
      <c r="D133" s="194" t="s">
        <v>140</v>
      </c>
      <c r="E133" s="195" t="s">
        <v>448</v>
      </c>
      <c r="F133" s="196" t="s">
        <v>449</v>
      </c>
      <c r="G133" s="197" t="s">
        <v>155</v>
      </c>
      <c r="H133" s="198">
        <v>180</v>
      </c>
      <c r="I133" s="199"/>
      <c r="J133" s="200">
        <f t="shared" si="20"/>
        <v>0</v>
      </c>
      <c r="K133" s="201"/>
      <c r="L133" s="202"/>
      <c r="M133" s="203" t="s">
        <v>19</v>
      </c>
      <c r="N133" s="204" t="s">
        <v>44</v>
      </c>
      <c r="O133" s="65"/>
      <c r="P133" s="185">
        <f t="shared" si="21"/>
        <v>0</v>
      </c>
      <c r="Q133" s="185">
        <v>0</v>
      </c>
      <c r="R133" s="185">
        <f t="shared" si="22"/>
        <v>0</v>
      </c>
      <c r="S133" s="185">
        <v>0</v>
      </c>
      <c r="T133" s="186">
        <f t="shared" si="2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7" t="s">
        <v>143</v>
      </c>
      <c r="AT133" s="187" t="s">
        <v>140</v>
      </c>
      <c r="AU133" s="187" t="s">
        <v>81</v>
      </c>
      <c r="AY133" s="18" t="s">
        <v>129</v>
      </c>
      <c r="BE133" s="188">
        <f t="shared" si="24"/>
        <v>0</v>
      </c>
      <c r="BF133" s="188">
        <f t="shared" si="25"/>
        <v>0</v>
      </c>
      <c r="BG133" s="188">
        <f t="shared" si="26"/>
        <v>0</v>
      </c>
      <c r="BH133" s="188">
        <f t="shared" si="27"/>
        <v>0</v>
      </c>
      <c r="BI133" s="188">
        <f t="shared" si="28"/>
        <v>0</v>
      </c>
      <c r="BJ133" s="18" t="s">
        <v>81</v>
      </c>
      <c r="BK133" s="188">
        <f t="shared" si="29"/>
        <v>0</v>
      </c>
      <c r="BL133" s="18" t="s">
        <v>136</v>
      </c>
      <c r="BM133" s="187" t="s">
        <v>450</v>
      </c>
    </row>
    <row r="134" spans="1:65" s="2" customFormat="1" ht="21.75" customHeight="1">
      <c r="A134" s="35"/>
      <c r="B134" s="36"/>
      <c r="C134" s="194" t="s">
        <v>451</v>
      </c>
      <c r="D134" s="194" t="s">
        <v>140</v>
      </c>
      <c r="E134" s="195" t="s">
        <v>452</v>
      </c>
      <c r="F134" s="196" t="s">
        <v>453</v>
      </c>
      <c r="G134" s="197" t="s">
        <v>155</v>
      </c>
      <c r="H134" s="198">
        <v>30</v>
      </c>
      <c r="I134" s="199"/>
      <c r="J134" s="200">
        <f t="shared" si="20"/>
        <v>0</v>
      </c>
      <c r="K134" s="201"/>
      <c r="L134" s="202"/>
      <c r="M134" s="203" t="s">
        <v>19</v>
      </c>
      <c r="N134" s="204" t="s">
        <v>44</v>
      </c>
      <c r="O134" s="65"/>
      <c r="P134" s="185">
        <f t="shared" si="21"/>
        <v>0</v>
      </c>
      <c r="Q134" s="185">
        <v>0</v>
      </c>
      <c r="R134" s="185">
        <f t="shared" si="22"/>
        <v>0</v>
      </c>
      <c r="S134" s="185">
        <v>0</v>
      </c>
      <c r="T134" s="186">
        <f t="shared" si="2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7" t="s">
        <v>143</v>
      </c>
      <c r="AT134" s="187" t="s">
        <v>140</v>
      </c>
      <c r="AU134" s="187" t="s">
        <v>81</v>
      </c>
      <c r="AY134" s="18" t="s">
        <v>129</v>
      </c>
      <c r="BE134" s="188">
        <f t="shared" si="24"/>
        <v>0</v>
      </c>
      <c r="BF134" s="188">
        <f t="shared" si="25"/>
        <v>0</v>
      </c>
      <c r="BG134" s="188">
        <f t="shared" si="26"/>
        <v>0</v>
      </c>
      <c r="BH134" s="188">
        <f t="shared" si="27"/>
        <v>0</v>
      </c>
      <c r="BI134" s="188">
        <f t="shared" si="28"/>
        <v>0</v>
      </c>
      <c r="BJ134" s="18" t="s">
        <v>81</v>
      </c>
      <c r="BK134" s="188">
        <f t="shared" si="29"/>
        <v>0</v>
      </c>
      <c r="BL134" s="18" t="s">
        <v>136</v>
      </c>
      <c r="BM134" s="187" t="s">
        <v>454</v>
      </c>
    </row>
    <row r="135" spans="1:65" s="2" customFormat="1" ht="16.5" customHeight="1">
      <c r="A135" s="35"/>
      <c r="B135" s="36"/>
      <c r="C135" s="194" t="s">
        <v>246</v>
      </c>
      <c r="D135" s="194" t="s">
        <v>140</v>
      </c>
      <c r="E135" s="195" t="s">
        <v>455</v>
      </c>
      <c r="F135" s="196" t="s">
        <v>456</v>
      </c>
      <c r="G135" s="197" t="s">
        <v>155</v>
      </c>
      <c r="H135" s="198">
        <v>21</v>
      </c>
      <c r="I135" s="199"/>
      <c r="J135" s="200">
        <f t="shared" si="20"/>
        <v>0</v>
      </c>
      <c r="K135" s="201"/>
      <c r="L135" s="202"/>
      <c r="M135" s="203" t="s">
        <v>19</v>
      </c>
      <c r="N135" s="204" t="s">
        <v>44</v>
      </c>
      <c r="O135" s="65"/>
      <c r="P135" s="185">
        <f t="shared" si="21"/>
        <v>0</v>
      </c>
      <c r="Q135" s="185">
        <v>0</v>
      </c>
      <c r="R135" s="185">
        <f t="shared" si="22"/>
        <v>0</v>
      </c>
      <c r="S135" s="185">
        <v>0</v>
      </c>
      <c r="T135" s="186">
        <f t="shared" si="2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7" t="s">
        <v>143</v>
      </c>
      <c r="AT135" s="187" t="s">
        <v>140</v>
      </c>
      <c r="AU135" s="187" t="s">
        <v>81</v>
      </c>
      <c r="AY135" s="18" t="s">
        <v>129</v>
      </c>
      <c r="BE135" s="188">
        <f t="shared" si="24"/>
        <v>0</v>
      </c>
      <c r="BF135" s="188">
        <f t="shared" si="25"/>
        <v>0</v>
      </c>
      <c r="BG135" s="188">
        <f t="shared" si="26"/>
        <v>0</v>
      </c>
      <c r="BH135" s="188">
        <f t="shared" si="27"/>
        <v>0</v>
      </c>
      <c r="BI135" s="188">
        <f t="shared" si="28"/>
        <v>0</v>
      </c>
      <c r="BJ135" s="18" t="s">
        <v>81</v>
      </c>
      <c r="BK135" s="188">
        <f t="shared" si="29"/>
        <v>0</v>
      </c>
      <c r="BL135" s="18" t="s">
        <v>136</v>
      </c>
      <c r="BM135" s="187" t="s">
        <v>457</v>
      </c>
    </row>
    <row r="136" spans="1:65" s="2" customFormat="1" ht="16.5" customHeight="1">
      <c r="A136" s="35"/>
      <c r="B136" s="36"/>
      <c r="C136" s="194" t="s">
        <v>145</v>
      </c>
      <c r="D136" s="194" t="s">
        <v>140</v>
      </c>
      <c r="E136" s="195" t="s">
        <v>458</v>
      </c>
      <c r="F136" s="196" t="s">
        <v>459</v>
      </c>
      <c r="G136" s="197" t="s">
        <v>345</v>
      </c>
      <c r="H136" s="198">
        <v>7</v>
      </c>
      <c r="I136" s="199"/>
      <c r="J136" s="200">
        <f t="shared" si="20"/>
        <v>0</v>
      </c>
      <c r="K136" s="201"/>
      <c r="L136" s="202"/>
      <c r="M136" s="203" t="s">
        <v>19</v>
      </c>
      <c r="N136" s="204" t="s">
        <v>44</v>
      </c>
      <c r="O136" s="65"/>
      <c r="P136" s="185">
        <f t="shared" si="21"/>
        <v>0</v>
      </c>
      <c r="Q136" s="185">
        <v>0</v>
      </c>
      <c r="R136" s="185">
        <f t="shared" si="22"/>
        <v>0</v>
      </c>
      <c r="S136" s="185">
        <v>0</v>
      </c>
      <c r="T136" s="186">
        <f t="shared" si="2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7" t="s">
        <v>143</v>
      </c>
      <c r="AT136" s="187" t="s">
        <v>140</v>
      </c>
      <c r="AU136" s="187" t="s">
        <v>81</v>
      </c>
      <c r="AY136" s="18" t="s">
        <v>129</v>
      </c>
      <c r="BE136" s="188">
        <f t="shared" si="24"/>
        <v>0</v>
      </c>
      <c r="BF136" s="188">
        <f t="shared" si="25"/>
        <v>0</v>
      </c>
      <c r="BG136" s="188">
        <f t="shared" si="26"/>
        <v>0</v>
      </c>
      <c r="BH136" s="188">
        <f t="shared" si="27"/>
        <v>0</v>
      </c>
      <c r="BI136" s="188">
        <f t="shared" si="28"/>
        <v>0</v>
      </c>
      <c r="BJ136" s="18" t="s">
        <v>81</v>
      </c>
      <c r="BK136" s="188">
        <f t="shared" si="29"/>
        <v>0</v>
      </c>
      <c r="BL136" s="18" t="s">
        <v>136</v>
      </c>
      <c r="BM136" s="187" t="s">
        <v>460</v>
      </c>
    </row>
    <row r="137" spans="1:65" s="2" customFormat="1" ht="16.5" customHeight="1">
      <c r="A137" s="35"/>
      <c r="B137" s="36"/>
      <c r="C137" s="194" t="s">
        <v>251</v>
      </c>
      <c r="D137" s="194" t="s">
        <v>140</v>
      </c>
      <c r="E137" s="195" t="s">
        <v>461</v>
      </c>
      <c r="F137" s="196" t="s">
        <v>462</v>
      </c>
      <c r="G137" s="197" t="s">
        <v>345</v>
      </c>
      <c r="H137" s="198">
        <v>400</v>
      </c>
      <c r="I137" s="199"/>
      <c r="J137" s="200">
        <f t="shared" si="20"/>
        <v>0</v>
      </c>
      <c r="K137" s="201"/>
      <c r="L137" s="202"/>
      <c r="M137" s="203" t="s">
        <v>19</v>
      </c>
      <c r="N137" s="204" t="s">
        <v>44</v>
      </c>
      <c r="O137" s="65"/>
      <c r="P137" s="185">
        <f t="shared" si="21"/>
        <v>0</v>
      </c>
      <c r="Q137" s="185">
        <v>0</v>
      </c>
      <c r="R137" s="185">
        <f t="shared" si="22"/>
        <v>0</v>
      </c>
      <c r="S137" s="185">
        <v>0</v>
      </c>
      <c r="T137" s="186">
        <f t="shared" si="2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143</v>
      </c>
      <c r="AT137" s="187" t="s">
        <v>140</v>
      </c>
      <c r="AU137" s="187" t="s">
        <v>81</v>
      </c>
      <c r="AY137" s="18" t="s">
        <v>129</v>
      </c>
      <c r="BE137" s="188">
        <f t="shared" si="24"/>
        <v>0</v>
      </c>
      <c r="BF137" s="188">
        <f t="shared" si="25"/>
        <v>0</v>
      </c>
      <c r="BG137" s="188">
        <f t="shared" si="26"/>
        <v>0</v>
      </c>
      <c r="BH137" s="188">
        <f t="shared" si="27"/>
        <v>0</v>
      </c>
      <c r="BI137" s="188">
        <f t="shared" si="28"/>
        <v>0</v>
      </c>
      <c r="BJ137" s="18" t="s">
        <v>81</v>
      </c>
      <c r="BK137" s="188">
        <f t="shared" si="29"/>
        <v>0</v>
      </c>
      <c r="BL137" s="18" t="s">
        <v>136</v>
      </c>
      <c r="BM137" s="187" t="s">
        <v>463</v>
      </c>
    </row>
    <row r="138" spans="1:65" s="2" customFormat="1" ht="16.5" customHeight="1">
      <c r="A138" s="35"/>
      <c r="B138" s="36"/>
      <c r="C138" s="194" t="s">
        <v>464</v>
      </c>
      <c r="D138" s="194" t="s">
        <v>140</v>
      </c>
      <c r="E138" s="195" t="s">
        <v>465</v>
      </c>
      <c r="F138" s="196" t="s">
        <v>466</v>
      </c>
      <c r="G138" s="197" t="s">
        <v>345</v>
      </c>
      <c r="H138" s="198">
        <v>400</v>
      </c>
      <c r="I138" s="199"/>
      <c r="J138" s="200">
        <f t="shared" si="20"/>
        <v>0</v>
      </c>
      <c r="K138" s="201"/>
      <c r="L138" s="202"/>
      <c r="M138" s="203" t="s">
        <v>19</v>
      </c>
      <c r="N138" s="204" t="s">
        <v>44</v>
      </c>
      <c r="O138" s="65"/>
      <c r="P138" s="185">
        <f t="shared" si="21"/>
        <v>0</v>
      </c>
      <c r="Q138" s="185">
        <v>0</v>
      </c>
      <c r="R138" s="185">
        <f t="shared" si="22"/>
        <v>0</v>
      </c>
      <c r="S138" s="185">
        <v>0</v>
      </c>
      <c r="T138" s="186">
        <f t="shared" si="2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7" t="s">
        <v>143</v>
      </c>
      <c r="AT138" s="187" t="s">
        <v>140</v>
      </c>
      <c r="AU138" s="187" t="s">
        <v>81</v>
      </c>
      <c r="AY138" s="18" t="s">
        <v>129</v>
      </c>
      <c r="BE138" s="188">
        <f t="shared" si="24"/>
        <v>0</v>
      </c>
      <c r="BF138" s="188">
        <f t="shared" si="25"/>
        <v>0</v>
      </c>
      <c r="BG138" s="188">
        <f t="shared" si="26"/>
        <v>0</v>
      </c>
      <c r="BH138" s="188">
        <f t="shared" si="27"/>
        <v>0</v>
      </c>
      <c r="BI138" s="188">
        <f t="shared" si="28"/>
        <v>0</v>
      </c>
      <c r="BJ138" s="18" t="s">
        <v>81</v>
      </c>
      <c r="BK138" s="188">
        <f t="shared" si="29"/>
        <v>0</v>
      </c>
      <c r="BL138" s="18" t="s">
        <v>136</v>
      </c>
      <c r="BM138" s="187" t="s">
        <v>467</v>
      </c>
    </row>
    <row r="139" spans="1:65" s="2" customFormat="1" ht="16.5" customHeight="1">
      <c r="A139" s="35"/>
      <c r="B139" s="36"/>
      <c r="C139" s="194" t="s">
        <v>255</v>
      </c>
      <c r="D139" s="194" t="s">
        <v>140</v>
      </c>
      <c r="E139" s="195" t="s">
        <v>468</v>
      </c>
      <c r="F139" s="196" t="s">
        <v>469</v>
      </c>
      <c r="G139" s="197" t="s">
        <v>345</v>
      </c>
      <c r="H139" s="198">
        <v>80</v>
      </c>
      <c r="I139" s="199"/>
      <c r="J139" s="200">
        <f t="shared" si="20"/>
        <v>0</v>
      </c>
      <c r="K139" s="201"/>
      <c r="L139" s="202"/>
      <c r="M139" s="203" t="s">
        <v>19</v>
      </c>
      <c r="N139" s="204" t="s">
        <v>44</v>
      </c>
      <c r="O139" s="65"/>
      <c r="P139" s="185">
        <f t="shared" si="21"/>
        <v>0</v>
      </c>
      <c r="Q139" s="185">
        <v>0</v>
      </c>
      <c r="R139" s="185">
        <f t="shared" si="22"/>
        <v>0</v>
      </c>
      <c r="S139" s="185">
        <v>0</v>
      </c>
      <c r="T139" s="186">
        <f t="shared" si="2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7" t="s">
        <v>143</v>
      </c>
      <c r="AT139" s="187" t="s">
        <v>140</v>
      </c>
      <c r="AU139" s="187" t="s">
        <v>81</v>
      </c>
      <c r="AY139" s="18" t="s">
        <v>129</v>
      </c>
      <c r="BE139" s="188">
        <f t="shared" si="24"/>
        <v>0</v>
      </c>
      <c r="BF139" s="188">
        <f t="shared" si="25"/>
        <v>0</v>
      </c>
      <c r="BG139" s="188">
        <f t="shared" si="26"/>
        <v>0</v>
      </c>
      <c r="BH139" s="188">
        <f t="shared" si="27"/>
        <v>0</v>
      </c>
      <c r="BI139" s="188">
        <f t="shared" si="28"/>
        <v>0</v>
      </c>
      <c r="BJ139" s="18" t="s">
        <v>81</v>
      </c>
      <c r="BK139" s="188">
        <f t="shared" si="29"/>
        <v>0</v>
      </c>
      <c r="BL139" s="18" t="s">
        <v>136</v>
      </c>
      <c r="BM139" s="187" t="s">
        <v>470</v>
      </c>
    </row>
    <row r="140" spans="1:65" s="2" customFormat="1" ht="16.5" customHeight="1">
      <c r="A140" s="35"/>
      <c r="B140" s="36"/>
      <c r="C140" s="194" t="s">
        <v>471</v>
      </c>
      <c r="D140" s="194" t="s">
        <v>140</v>
      </c>
      <c r="E140" s="195" t="s">
        <v>472</v>
      </c>
      <c r="F140" s="196" t="s">
        <v>473</v>
      </c>
      <c r="G140" s="197" t="s">
        <v>345</v>
      </c>
      <c r="H140" s="198">
        <v>80</v>
      </c>
      <c r="I140" s="199"/>
      <c r="J140" s="200">
        <f t="shared" si="20"/>
        <v>0</v>
      </c>
      <c r="K140" s="201"/>
      <c r="L140" s="202"/>
      <c r="M140" s="203" t="s">
        <v>19</v>
      </c>
      <c r="N140" s="204" t="s">
        <v>44</v>
      </c>
      <c r="O140" s="65"/>
      <c r="P140" s="185">
        <f t="shared" si="21"/>
        <v>0</v>
      </c>
      <c r="Q140" s="185">
        <v>0</v>
      </c>
      <c r="R140" s="185">
        <f t="shared" si="22"/>
        <v>0</v>
      </c>
      <c r="S140" s="185">
        <v>0</v>
      </c>
      <c r="T140" s="186">
        <f t="shared" si="2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7" t="s">
        <v>143</v>
      </c>
      <c r="AT140" s="187" t="s">
        <v>140</v>
      </c>
      <c r="AU140" s="187" t="s">
        <v>81</v>
      </c>
      <c r="AY140" s="18" t="s">
        <v>129</v>
      </c>
      <c r="BE140" s="188">
        <f t="shared" si="24"/>
        <v>0</v>
      </c>
      <c r="BF140" s="188">
        <f t="shared" si="25"/>
        <v>0</v>
      </c>
      <c r="BG140" s="188">
        <f t="shared" si="26"/>
        <v>0</v>
      </c>
      <c r="BH140" s="188">
        <f t="shared" si="27"/>
        <v>0</v>
      </c>
      <c r="BI140" s="188">
        <f t="shared" si="28"/>
        <v>0</v>
      </c>
      <c r="BJ140" s="18" t="s">
        <v>81</v>
      </c>
      <c r="BK140" s="188">
        <f t="shared" si="29"/>
        <v>0</v>
      </c>
      <c r="BL140" s="18" t="s">
        <v>136</v>
      </c>
      <c r="BM140" s="187" t="s">
        <v>474</v>
      </c>
    </row>
    <row r="141" spans="1:65" s="2" customFormat="1" ht="16.5" customHeight="1">
      <c r="A141" s="35"/>
      <c r="B141" s="36"/>
      <c r="C141" s="194" t="s">
        <v>394</v>
      </c>
      <c r="D141" s="194" t="s">
        <v>140</v>
      </c>
      <c r="E141" s="195" t="s">
        <v>475</v>
      </c>
      <c r="F141" s="196" t="s">
        <v>476</v>
      </c>
      <c r="G141" s="197" t="s">
        <v>345</v>
      </c>
      <c r="H141" s="198">
        <v>300</v>
      </c>
      <c r="I141" s="199"/>
      <c r="J141" s="200">
        <f t="shared" si="20"/>
        <v>0</v>
      </c>
      <c r="K141" s="201"/>
      <c r="L141" s="202"/>
      <c r="M141" s="203" t="s">
        <v>19</v>
      </c>
      <c r="N141" s="204" t="s">
        <v>44</v>
      </c>
      <c r="O141" s="65"/>
      <c r="P141" s="185">
        <f t="shared" si="21"/>
        <v>0</v>
      </c>
      <c r="Q141" s="185">
        <v>0</v>
      </c>
      <c r="R141" s="185">
        <f t="shared" si="22"/>
        <v>0</v>
      </c>
      <c r="S141" s="185">
        <v>0</v>
      </c>
      <c r="T141" s="186">
        <f t="shared" si="2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7" t="s">
        <v>143</v>
      </c>
      <c r="AT141" s="187" t="s">
        <v>140</v>
      </c>
      <c r="AU141" s="187" t="s">
        <v>81</v>
      </c>
      <c r="AY141" s="18" t="s">
        <v>129</v>
      </c>
      <c r="BE141" s="188">
        <f t="shared" si="24"/>
        <v>0</v>
      </c>
      <c r="BF141" s="188">
        <f t="shared" si="25"/>
        <v>0</v>
      </c>
      <c r="BG141" s="188">
        <f t="shared" si="26"/>
        <v>0</v>
      </c>
      <c r="BH141" s="188">
        <f t="shared" si="27"/>
        <v>0</v>
      </c>
      <c r="BI141" s="188">
        <f t="shared" si="28"/>
        <v>0</v>
      </c>
      <c r="BJ141" s="18" t="s">
        <v>81</v>
      </c>
      <c r="BK141" s="188">
        <f t="shared" si="29"/>
        <v>0</v>
      </c>
      <c r="BL141" s="18" t="s">
        <v>136</v>
      </c>
      <c r="BM141" s="187" t="s">
        <v>477</v>
      </c>
    </row>
    <row r="142" spans="1:65" s="2" customFormat="1" ht="16.5" customHeight="1">
      <c r="A142" s="35"/>
      <c r="B142" s="36"/>
      <c r="C142" s="194" t="s">
        <v>478</v>
      </c>
      <c r="D142" s="194" t="s">
        <v>140</v>
      </c>
      <c r="E142" s="195" t="s">
        <v>479</v>
      </c>
      <c r="F142" s="196" t="s">
        <v>480</v>
      </c>
      <c r="G142" s="197" t="s">
        <v>345</v>
      </c>
      <c r="H142" s="198">
        <v>300</v>
      </c>
      <c r="I142" s="199"/>
      <c r="J142" s="200">
        <f t="shared" si="20"/>
        <v>0</v>
      </c>
      <c r="K142" s="201"/>
      <c r="L142" s="202"/>
      <c r="M142" s="203" t="s">
        <v>19</v>
      </c>
      <c r="N142" s="204" t="s">
        <v>44</v>
      </c>
      <c r="O142" s="65"/>
      <c r="P142" s="185">
        <f t="shared" si="21"/>
        <v>0</v>
      </c>
      <c r="Q142" s="185">
        <v>0</v>
      </c>
      <c r="R142" s="185">
        <f t="shared" si="22"/>
        <v>0</v>
      </c>
      <c r="S142" s="185">
        <v>0</v>
      </c>
      <c r="T142" s="186">
        <f t="shared" si="2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7" t="s">
        <v>143</v>
      </c>
      <c r="AT142" s="187" t="s">
        <v>140</v>
      </c>
      <c r="AU142" s="187" t="s">
        <v>81</v>
      </c>
      <c r="AY142" s="18" t="s">
        <v>129</v>
      </c>
      <c r="BE142" s="188">
        <f t="shared" si="24"/>
        <v>0</v>
      </c>
      <c r="BF142" s="188">
        <f t="shared" si="25"/>
        <v>0</v>
      </c>
      <c r="BG142" s="188">
        <f t="shared" si="26"/>
        <v>0</v>
      </c>
      <c r="BH142" s="188">
        <f t="shared" si="27"/>
        <v>0</v>
      </c>
      <c r="BI142" s="188">
        <f t="shared" si="28"/>
        <v>0</v>
      </c>
      <c r="BJ142" s="18" t="s">
        <v>81</v>
      </c>
      <c r="BK142" s="188">
        <f t="shared" si="29"/>
        <v>0</v>
      </c>
      <c r="BL142" s="18" t="s">
        <v>136</v>
      </c>
      <c r="BM142" s="187" t="s">
        <v>222</v>
      </c>
    </row>
    <row r="143" spans="1:65" s="2" customFormat="1" ht="16.5" customHeight="1">
      <c r="A143" s="35"/>
      <c r="B143" s="36"/>
      <c r="C143" s="194" t="s">
        <v>399</v>
      </c>
      <c r="D143" s="194" t="s">
        <v>140</v>
      </c>
      <c r="E143" s="195" t="s">
        <v>481</v>
      </c>
      <c r="F143" s="196" t="s">
        <v>482</v>
      </c>
      <c r="G143" s="197" t="s">
        <v>345</v>
      </c>
      <c r="H143" s="198">
        <v>300</v>
      </c>
      <c r="I143" s="199"/>
      <c r="J143" s="200">
        <f t="shared" si="20"/>
        <v>0</v>
      </c>
      <c r="K143" s="201"/>
      <c r="L143" s="202"/>
      <c r="M143" s="203" t="s">
        <v>19</v>
      </c>
      <c r="N143" s="204" t="s">
        <v>44</v>
      </c>
      <c r="O143" s="65"/>
      <c r="P143" s="185">
        <f t="shared" si="21"/>
        <v>0</v>
      </c>
      <c r="Q143" s="185">
        <v>0</v>
      </c>
      <c r="R143" s="185">
        <f t="shared" si="22"/>
        <v>0</v>
      </c>
      <c r="S143" s="185">
        <v>0</v>
      </c>
      <c r="T143" s="186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7" t="s">
        <v>143</v>
      </c>
      <c r="AT143" s="187" t="s">
        <v>140</v>
      </c>
      <c r="AU143" s="187" t="s">
        <v>81</v>
      </c>
      <c r="AY143" s="18" t="s">
        <v>129</v>
      </c>
      <c r="BE143" s="188">
        <f t="shared" si="24"/>
        <v>0</v>
      </c>
      <c r="BF143" s="188">
        <f t="shared" si="25"/>
        <v>0</v>
      </c>
      <c r="BG143" s="188">
        <f t="shared" si="26"/>
        <v>0</v>
      </c>
      <c r="BH143" s="188">
        <f t="shared" si="27"/>
        <v>0</v>
      </c>
      <c r="BI143" s="188">
        <f t="shared" si="28"/>
        <v>0</v>
      </c>
      <c r="BJ143" s="18" t="s">
        <v>81</v>
      </c>
      <c r="BK143" s="188">
        <f t="shared" si="29"/>
        <v>0</v>
      </c>
      <c r="BL143" s="18" t="s">
        <v>136</v>
      </c>
      <c r="BM143" s="187" t="s">
        <v>483</v>
      </c>
    </row>
    <row r="144" spans="1:65" s="2" customFormat="1" ht="16.5" customHeight="1">
      <c r="A144" s="35"/>
      <c r="B144" s="36"/>
      <c r="C144" s="194" t="s">
        <v>484</v>
      </c>
      <c r="D144" s="194" t="s">
        <v>140</v>
      </c>
      <c r="E144" s="195" t="s">
        <v>485</v>
      </c>
      <c r="F144" s="196" t="s">
        <v>486</v>
      </c>
      <c r="G144" s="197" t="s">
        <v>487</v>
      </c>
      <c r="H144" s="198">
        <v>4</v>
      </c>
      <c r="I144" s="199"/>
      <c r="J144" s="200">
        <f t="shared" si="20"/>
        <v>0</v>
      </c>
      <c r="K144" s="201"/>
      <c r="L144" s="202"/>
      <c r="M144" s="203" t="s">
        <v>19</v>
      </c>
      <c r="N144" s="204" t="s">
        <v>44</v>
      </c>
      <c r="O144" s="65"/>
      <c r="P144" s="185">
        <f t="shared" si="21"/>
        <v>0</v>
      </c>
      <c r="Q144" s="185">
        <v>0</v>
      </c>
      <c r="R144" s="185">
        <f t="shared" si="22"/>
        <v>0</v>
      </c>
      <c r="S144" s="185">
        <v>0</v>
      </c>
      <c r="T144" s="186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7" t="s">
        <v>143</v>
      </c>
      <c r="AT144" s="187" t="s">
        <v>140</v>
      </c>
      <c r="AU144" s="187" t="s">
        <v>81</v>
      </c>
      <c r="AY144" s="18" t="s">
        <v>129</v>
      </c>
      <c r="BE144" s="188">
        <f t="shared" si="24"/>
        <v>0</v>
      </c>
      <c r="BF144" s="188">
        <f t="shared" si="25"/>
        <v>0</v>
      </c>
      <c r="BG144" s="188">
        <f t="shared" si="26"/>
        <v>0</v>
      </c>
      <c r="BH144" s="188">
        <f t="shared" si="27"/>
        <v>0</v>
      </c>
      <c r="BI144" s="188">
        <f t="shared" si="28"/>
        <v>0</v>
      </c>
      <c r="BJ144" s="18" t="s">
        <v>81</v>
      </c>
      <c r="BK144" s="188">
        <f t="shared" si="29"/>
        <v>0</v>
      </c>
      <c r="BL144" s="18" t="s">
        <v>136</v>
      </c>
      <c r="BM144" s="187" t="s">
        <v>488</v>
      </c>
    </row>
    <row r="145" spans="1:65" s="2" customFormat="1" ht="16.5" customHeight="1">
      <c r="A145" s="35"/>
      <c r="B145" s="36"/>
      <c r="C145" s="194" t="s">
        <v>402</v>
      </c>
      <c r="D145" s="194" t="s">
        <v>140</v>
      </c>
      <c r="E145" s="195" t="s">
        <v>489</v>
      </c>
      <c r="F145" s="196" t="s">
        <v>490</v>
      </c>
      <c r="G145" s="197" t="s">
        <v>155</v>
      </c>
      <c r="H145" s="198">
        <v>300</v>
      </c>
      <c r="I145" s="199"/>
      <c r="J145" s="200">
        <f t="shared" si="20"/>
        <v>0</v>
      </c>
      <c r="K145" s="201"/>
      <c r="L145" s="202"/>
      <c r="M145" s="203" t="s">
        <v>19</v>
      </c>
      <c r="N145" s="204" t="s">
        <v>44</v>
      </c>
      <c r="O145" s="65"/>
      <c r="P145" s="185">
        <f t="shared" si="21"/>
        <v>0</v>
      </c>
      <c r="Q145" s="185">
        <v>0</v>
      </c>
      <c r="R145" s="185">
        <f t="shared" si="22"/>
        <v>0</v>
      </c>
      <c r="S145" s="185">
        <v>0</v>
      </c>
      <c r="T145" s="186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7" t="s">
        <v>143</v>
      </c>
      <c r="AT145" s="187" t="s">
        <v>140</v>
      </c>
      <c r="AU145" s="187" t="s">
        <v>81</v>
      </c>
      <c r="AY145" s="18" t="s">
        <v>129</v>
      </c>
      <c r="BE145" s="188">
        <f t="shared" si="24"/>
        <v>0</v>
      </c>
      <c r="BF145" s="188">
        <f t="shared" si="25"/>
        <v>0</v>
      </c>
      <c r="BG145" s="188">
        <f t="shared" si="26"/>
        <v>0</v>
      </c>
      <c r="BH145" s="188">
        <f t="shared" si="27"/>
        <v>0</v>
      </c>
      <c r="BI145" s="188">
        <f t="shared" si="28"/>
        <v>0</v>
      </c>
      <c r="BJ145" s="18" t="s">
        <v>81</v>
      </c>
      <c r="BK145" s="188">
        <f t="shared" si="29"/>
        <v>0</v>
      </c>
      <c r="BL145" s="18" t="s">
        <v>136</v>
      </c>
      <c r="BM145" s="187" t="s">
        <v>491</v>
      </c>
    </row>
    <row r="146" spans="1:65" s="2" customFormat="1" ht="16.5" customHeight="1">
      <c r="A146" s="35"/>
      <c r="B146" s="36"/>
      <c r="C146" s="194" t="s">
        <v>492</v>
      </c>
      <c r="D146" s="194" t="s">
        <v>140</v>
      </c>
      <c r="E146" s="195" t="s">
        <v>493</v>
      </c>
      <c r="F146" s="196" t="s">
        <v>494</v>
      </c>
      <c r="G146" s="197" t="s">
        <v>155</v>
      </c>
      <c r="H146" s="198">
        <v>200</v>
      </c>
      <c r="I146" s="199"/>
      <c r="J146" s="200">
        <f t="shared" si="20"/>
        <v>0</v>
      </c>
      <c r="K146" s="201"/>
      <c r="L146" s="202"/>
      <c r="M146" s="203" t="s">
        <v>19</v>
      </c>
      <c r="N146" s="204" t="s">
        <v>44</v>
      </c>
      <c r="O146" s="65"/>
      <c r="P146" s="185">
        <f t="shared" si="21"/>
        <v>0</v>
      </c>
      <c r="Q146" s="185">
        <v>0</v>
      </c>
      <c r="R146" s="185">
        <f t="shared" si="22"/>
        <v>0</v>
      </c>
      <c r="S146" s="185">
        <v>0</v>
      </c>
      <c r="T146" s="186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7" t="s">
        <v>143</v>
      </c>
      <c r="AT146" s="187" t="s">
        <v>140</v>
      </c>
      <c r="AU146" s="187" t="s">
        <v>81</v>
      </c>
      <c r="AY146" s="18" t="s">
        <v>129</v>
      </c>
      <c r="BE146" s="188">
        <f t="shared" si="24"/>
        <v>0</v>
      </c>
      <c r="BF146" s="188">
        <f t="shared" si="25"/>
        <v>0</v>
      </c>
      <c r="BG146" s="188">
        <f t="shared" si="26"/>
        <v>0</v>
      </c>
      <c r="BH146" s="188">
        <f t="shared" si="27"/>
        <v>0</v>
      </c>
      <c r="BI146" s="188">
        <f t="shared" si="28"/>
        <v>0</v>
      </c>
      <c r="BJ146" s="18" t="s">
        <v>81</v>
      </c>
      <c r="BK146" s="188">
        <f t="shared" si="29"/>
        <v>0</v>
      </c>
      <c r="BL146" s="18" t="s">
        <v>136</v>
      </c>
      <c r="BM146" s="187" t="s">
        <v>495</v>
      </c>
    </row>
    <row r="147" spans="1:65" s="2" customFormat="1" ht="16.5" customHeight="1">
      <c r="A147" s="35"/>
      <c r="B147" s="36"/>
      <c r="C147" s="194" t="s">
        <v>405</v>
      </c>
      <c r="D147" s="194" t="s">
        <v>140</v>
      </c>
      <c r="E147" s="195" t="s">
        <v>496</v>
      </c>
      <c r="F147" s="196" t="s">
        <v>497</v>
      </c>
      <c r="G147" s="197" t="s">
        <v>155</v>
      </c>
      <c r="H147" s="198">
        <v>15</v>
      </c>
      <c r="I147" s="199"/>
      <c r="J147" s="200">
        <f t="shared" si="20"/>
        <v>0</v>
      </c>
      <c r="K147" s="201"/>
      <c r="L147" s="202"/>
      <c r="M147" s="203" t="s">
        <v>19</v>
      </c>
      <c r="N147" s="204" t="s">
        <v>44</v>
      </c>
      <c r="O147" s="65"/>
      <c r="P147" s="185">
        <f t="shared" si="21"/>
        <v>0</v>
      </c>
      <c r="Q147" s="185">
        <v>0</v>
      </c>
      <c r="R147" s="185">
        <f t="shared" si="22"/>
        <v>0</v>
      </c>
      <c r="S147" s="185">
        <v>0</v>
      </c>
      <c r="T147" s="186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7" t="s">
        <v>143</v>
      </c>
      <c r="AT147" s="187" t="s">
        <v>140</v>
      </c>
      <c r="AU147" s="187" t="s">
        <v>81</v>
      </c>
      <c r="AY147" s="18" t="s">
        <v>129</v>
      </c>
      <c r="BE147" s="188">
        <f t="shared" si="24"/>
        <v>0</v>
      </c>
      <c r="BF147" s="188">
        <f t="shared" si="25"/>
        <v>0</v>
      </c>
      <c r="BG147" s="188">
        <f t="shared" si="26"/>
        <v>0</v>
      </c>
      <c r="BH147" s="188">
        <f t="shared" si="27"/>
        <v>0</v>
      </c>
      <c r="BI147" s="188">
        <f t="shared" si="28"/>
        <v>0</v>
      </c>
      <c r="BJ147" s="18" t="s">
        <v>81</v>
      </c>
      <c r="BK147" s="188">
        <f t="shared" si="29"/>
        <v>0</v>
      </c>
      <c r="BL147" s="18" t="s">
        <v>136</v>
      </c>
      <c r="BM147" s="187" t="s">
        <v>498</v>
      </c>
    </row>
    <row r="148" spans="1:65" s="2" customFormat="1" ht="16.5" customHeight="1">
      <c r="A148" s="35"/>
      <c r="B148" s="36"/>
      <c r="C148" s="194" t="s">
        <v>499</v>
      </c>
      <c r="D148" s="194" t="s">
        <v>140</v>
      </c>
      <c r="E148" s="195" t="s">
        <v>500</v>
      </c>
      <c r="F148" s="196" t="s">
        <v>501</v>
      </c>
      <c r="G148" s="197" t="s">
        <v>155</v>
      </c>
      <c r="H148" s="198">
        <v>50</v>
      </c>
      <c r="I148" s="199"/>
      <c r="J148" s="200">
        <f t="shared" si="20"/>
        <v>0</v>
      </c>
      <c r="K148" s="201"/>
      <c r="L148" s="202"/>
      <c r="M148" s="203" t="s">
        <v>19</v>
      </c>
      <c r="N148" s="204" t="s">
        <v>44</v>
      </c>
      <c r="O148" s="65"/>
      <c r="P148" s="185">
        <f t="shared" si="21"/>
        <v>0</v>
      </c>
      <c r="Q148" s="185">
        <v>0</v>
      </c>
      <c r="R148" s="185">
        <f t="shared" si="22"/>
        <v>0</v>
      </c>
      <c r="S148" s="185">
        <v>0</v>
      </c>
      <c r="T148" s="186">
        <f t="shared" si="2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7" t="s">
        <v>143</v>
      </c>
      <c r="AT148" s="187" t="s">
        <v>140</v>
      </c>
      <c r="AU148" s="187" t="s">
        <v>81</v>
      </c>
      <c r="AY148" s="18" t="s">
        <v>129</v>
      </c>
      <c r="BE148" s="188">
        <f t="shared" si="24"/>
        <v>0</v>
      </c>
      <c r="BF148" s="188">
        <f t="shared" si="25"/>
        <v>0</v>
      </c>
      <c r="BG148" s="188">
        <f t="shared" si="26"/>
        <v>0</v>
      </c>
      <c r="BH148" s="188">
        <f t="shared" si="27"/>
        <v>0</v>
      </c>
      <c r="BI148" s="188">
        <f t="shared" si="28"/>
        <v>0</v>
      </c>
      <c r="BJ148" s="18" t="s">
        <v>81</v>
      </c>
      <c r="BK148" s="188">
        <f t="shared" si="29"/>
        <v>0</v>
      </c>
      <c r="BL148" s="18" t="s">
        <v>136</v>
      </c>
      <c r="BM148" s="187" t="s">
        <v>502</v>
      </c>
    </row>
    <row r="149" spans="1:65" s="2" customFormat="1" ht="16.5" customHeight="1">
      <c r="A149" s="35"/>
      <c r="B149" s="36"/>
      <c r="C149" s="194" t="s">
        <v>409</v>
      </c>
      <c r="D149" s="194" t="s">
        <v>140</v>
      </c>
      <c r="E149" s="195" t="s">
        <v>503</v>
      </c>
      <c r="F149" s="196" t="s">
        <v>504</v>
      </c>
      <c r="G149" s="197" t="s">
        <v>155</v>
      </c>
      <c r="H149" s="198">
        <v>580</v>
      </c>
      <c r="I149" s="199"/>
      <c r="J149" s="200">
        <f t="shared" si="20"/>
        <v>0</v>
      </c>
      <c r="K149" s="201"/>
      <c r="L149" s="202"/>
      <c r="M149" s="203" t="s">
        <v>19</v>
      </c>
      <c r="N149" s="204" t="s">
        <v>44</v>
      </c>
      <c r="O149" s="65"/>
      <c r="P149" s="185">
        <f t="shared" si="21"/>
        <v>0</v>
      </c>
      <c r="Q149" s="185">
        <v>0</v>
      </c>
      <c r="R149" s="185">
        <f t="shared" si="22"/>
        <v>0</v>
      </c>
      <c r="S149" s="185">
        <v>0</v>
      </c>
      <c r="T149" s="186">
        <f t="shared" si="2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7" t="s">
        <v>143</v>
      </c>
      <c r="AT149" s="187" t="s">
        <v>140</v>
      </c>
      <c r="AU149" s="187" t="s">
        <v>81</v>
      </c>
      <c r="AY149" s="18" t="s">
        <v>129</v>
      </c>
      <c r="BE149" s="188">
        <f t="shared" si="24"/>
        <v>0</v>
      </c>
      <c r="BF149" s="188">
        <f t="shared" si="25"/>
        <v>0</v>
      </c>
      <c r="BG149" s="188">
        <f t="shared" si="26"/>
        <v>0</v>
      </c>
      <c r="BH149" s="188">
        <f t="shared" si="27"/>
        <v>0</v>
      </c>
      <c r="BI149" s="188">
        <f t="shared" si="28"/>
        <v>0</v>
      </c>
      <c r="BJ149" s="18" t="s">
        <v>81</v>
      </c>
      <c r="BK149" s="188">
        <f t="shared" si="29"/>
        <v>0</v>
      </c>
      <c r="BL149" s="18" t="s">
        <v>136</v>
      </c>
      <c r="BM149" s="187" t="s">
        <v>505</v>
      </c>
    </row>
    <row r="150" spans="1:65" s="2" customFormat="1" ht="16.5" customHeight="1">
      <c r="A150" s="35"/>
      <c r="B150" s="36"/>
      <c r="C150" s="194" t="s">
        <v>506</v>
      </c>
      <c r="D150" s="194" t="s">
        <v>140</v>
      </c>
      <c r="E150" s="195" t="s">
        <v>507</v>
      </c>
      <c r="F150" s="196" t="s">
        <v>508</v>
      </c>
      <c r="G150" s="197" t="s">
        <v>155</v>
      </c>
      <c r="H150" s="198">
        <v>850</v>
      </c>
      <c r="I150" s="199"/>
      <c r="J150" s="200">
        <f t="shared" si="20"/>
        <v>0</v>
      </c>
      <c r="K150" s="201"/>
      <c r="L150" s="202"/>
      <c r="M150" s="203" t="s">
        <v>19</v>
      </c>
      <c r="N150" s="204" t="s">
        <v>44</v>
      </c>
      <c r="O150" s="65"/>
      <c r="P150" s="185">
        <f t="shared" si="21"/>
        <v>0</v>
      </c>
      <c r="Q150" s="185">
        <v>0</v>
      </c>
      <c r="R150" s="185">
        <f t="shared" si="22"/>
        <v>0</v>
      </c>
      <c r="S150" s="185">
        <v>0</v>
      </c>
      <c r="T150" s="186">
        <f t="shared" si="2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7" t="s">
        <v>143</v>
      </c>
      <c r="AT150" s="187" t="s">
        <v>140</v>
      </c>
      <c r="AU150" s="187" t="s">
        <v>81</v>
      </c>
      <c r="AY150" s="18" t="s">
        <v>129</v>
      </c>
      <c r="BE150" s="188">
        <f t="shared" si="24"/>
        <v>0</v>
      </c>
      <c r="BF150" s="188">
        <f t="shared" si="25"/>
        <v>0</v>
      </c>
      <c r="BG150" s="188">
        <f t="shared" si="26"/>
        <v>0</v>
      </c>
      <c r="BH150" s="188">
        <f t="shared" si="27"/>
        <v>0</v>
      </c>
      <c r="BI150" s="188">
        <f t="shared" si="28"/>
        <v>0</v>
      </c>
      <c r="BJ150" s="18" t="s">
        <v>81</v>
      </c>
      <c r="BK150" s="188">
        <f t="shared" si="29"/>
        <v>0</v>
      </c>
      <c r="BL150" s="18" t="s">
        <v>136</v>
      </c>
      <c r="BM150" s="187" t="s">
        <v>509</v>
      </c>
    </row>
    <row r="151" spans="1:65" s="2" customFormat="1" ht="16.5" customHeight="1">
      <c r="A151" s="35"/>
      <c r="B151" s="36"/>
      <c r="C151" s="194" t="s">
        <v>412</v>
      </c>
      <c r="D151" s="194" t="s">
        <v>140</v>
      </c>
      <c r="E151" s="195" t="s">
        <v>510</v>
      </c>
      <c r="F151" s="196" t="s">
        <v>511</v>
      </c>
      <c r="G151" s="197" t="s">
        <v>155</v>
      </c>
      <c r="H151" s="198">
        <v>1200</v>
      </c>
      <c r="I151" s="199"/>
      <c r="J151" s="200">
        <f t="shared" si="20"/>
        <v>0</v>
      </c>
      <c r="K151" s="201"/>
      <c r="L151" s="202"/>
      <c r="M151" s="203" t="s">
        <v>19</v>
      </c>
      <c r="N151" s="204" t="s">
        <v>44</v>
      </c>
      <c r="O151" s="65"/>
      <c r="P151" s="185">
        <f t="shared" si="21"/>
        <v>0</v>
      </c>
      <c r="Q151" s="185">
        <v>0</v>
      </c>
      <c r="R151" s="185">
        <f t="shared" si="22"/>
        <v>0</v>
      </c>
      <c r="S151" s="185">
        <v>0</v>
      </c>
      <c r="T151" s="186">
        <f t="shared" si="2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7" t="s">
        <v>143</v>
      </c>
      <c r="AT151" s="187" t="s">
        <v>140</v>
      </c>
      <c r="AU151" s="187" t="s">
        <v>81</v>
      </c>
      <c r="AY151" s="18" t="s">
        <v>129</v>
      </c>
      <c r="BE151" s="188">
        <f t="shared" si="24"/>
        <v>0</v>
      </c>
      <c r="BF151" s="188">
        <f t="shared" si="25"/>
        <v>0</v>
      </c>
      <c r="BG151" s="188">
        <f t="shared" si="26"/>
        <v>0</v>
      </c>
      <c r="BH151" s="188">
        <f t="shared" si="27"/>
        <v>0</v>
      </c>
      <c r="BI151" s="188">
        <f t="shared" si="28"/>
        <v>0</v>
      </c>
      <c r="BJ151" s="18" t="s">
        <v>81</v>
      </c>
      <c r="BK151" s="188">
        <f t="shared" si="29"/>
        <v>0</v>
      </c>
      <c r="BL151" s="18" t="s">
        <v>136</v>
      </c>
      <c r="BM151" s="187" t="s">
        <v>512</v>
      </c>
    </row>
    <row r="152" spans="1:65" s="2" customFormat="1" ht="16.5" customHeight="1">
      <c r="A152" s="35"/>
      <c r="B152" s="36"/>
      <c r="C152" s="194" t="s">
        <v>513</v>
      </c>
      <c r="D152" s="194" t="s">
        <v>140</v>
      </c>
      <c r="E152" s="195" t="s">
        <v>514</v>
      </c>
      <c r="F152" s="196" t="s">
        <v>515</v>
      </c>
      <c r="G152" s="197" t="s">
        <v>155</v>
      </c>
      <c r="H152" s="198">
        <v>880</v>
      </c>
      <c r="I152" s="199"/>
      <c r="J152" s="200">
        <f t="shared" si="20"/>
        <v>0</v>
      </c>
      <c r="K152" s="201"/>
      <c r="L152" s="202"/>
      <c r="M152" s="203" t="s">
        <v>19</v>
      </c>
      <c r="N152" s="204" t="s">
        <v>44</v>
      </c>
      <c r="O152" s="65"/>
      <c r="P152" s="185">
        <f t="shared" si="21"/>
        <v>0</v>
      </c>
      <c r="Q152" s="185">
        <v>0</v>
      </c>
      <c r="R152" s="185">
        <f t="shared" si="22"/>
        <v>0</v>
      </c>
      <c r="S152" s="185">
        <v>0</v>
      </c>
      <c r="T152" s="186">
        <f t="shared" si="2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143</v>
      </c>
      <c r="AT152" s="187" t="s">
        <v>140</v>
      </c>
      <c r="AU152" s="187" t="s">
        <v>81</v>
      </c>
      <c r="AY152" s="18" t="s">
        <v>129</v>
      </c>
      <c r="BE152" s="188">
        <f t="shared" si="24"/>
        <v>0</v>
      </c>
      <c r="BF152" s="188">
        <f t="shared" si="25"/>
        <v>0</v>
      </c>
      <c r="BG152" s="188">
        <f t="shared" si="26"/>
        <v>0</v>
      </c>
      <c r="BH152" s="188">
        <f t="shared" si="27"/>
        <v>0</v>
      </c>
      <c r="BI152" s="188">
        <f t="shared" si="28"/>
        <v>0</v>
      </c>
      <c r="BJ152" s="18" t="s">
        <v>81</v>
      </c>
      <c r="BK152" s="188">
        <f t="shared" si="29"/>
        <v>0</v>
      </c>
      <c r="BL152" s="18" t="s">
        <v>136</v>
      </c>
      <c r="BM152" s="187" t="s">
        <v>516</v>
      </c>
    </row>
    <row r="153" spans="1:65" s="2" customFormat="1" ht="16.5" customHeight="1">
      <c r="A153" s="35"/>
      <c r="B153" s="36"/>
      <c r="C153" s="194" t="s">
        <v>416</v>
      </c>
      <c r="D153" s="194" t="s">
        <v>140</v>
      </c>
      <c r="E153" s="195" t="s">
        <v>517</v>
      </c>
      <c r="F153" s="196" t="s">
        <v>518</v>
      </c>
      <c r="G153" s="197" t="s">
        <v>155</v>
      </c>
      <c r="H153" s="198">
        <v>30</v>
      </c>
      <c r="I153" s="199"/>
      <c r="J153" s="200">
        <f t="shared" si="20"/>
        <v>0</v>
      </c>
      <c r="K153" s="201"/>
      <c r="L153" s="202"/>
      <c r="M153" s="203" t="s">
        <v>19</v>
      </c>
      <c r="N153" s="204" t="s">
        <v>44</v>
      </c>
      <c r="O153" s="65"/>
      <c r="P153" s="185">
        <f t="shared" si="21"/>
        <v>0</v>
      </c>
      <c r="Q153" s="185">
        <v>0</v>
      </c>
      <c r="R153" s="185">
        <f t="shared" si="22"/>
        <v>0</v>
      </c>
      <c r="S153" s="185">
        <v>0</v>
      </c>
      <c r="T153" s="186">
        <f t="shared" si="2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7" t="s">
        <v>143</v>
      </c>
      <c r="AT153" s="187" t="s">
        <v>140</v>
      </c>
      <c r="AU153" s="187" t="s">
        <v>81</v>
      </c>
      <c r="AY153" s="18" t="s">
        <v>129</v>
      </c>
      <c r="BE153" s="188">
        <f t="shared" si="24"/>
        <v>0</v>
      </c>
      <c r="BF153" s="188">
        <f t="shared" si="25"/>
        <v>0</v>
      </c>
      <c r="BG153" s="188">
        <f t="shared" si="26"/>
        <v>0</v>
      </c>
      <c r="BH153" s="188">
        <f t="shared" si="27"/>
        <v>0</v>
      </c>
      <c r="BI153" s="188">
        <f t="shared" si="28"/>
        <v>0</v>
      </c>
      <c r="BJ153" s="18" t="s">
        <v>81</v>
      </c>
      <c r="BK153" s="188">
        <f t="shared" si="29"/>
        <v>0</v>
      </c>
      <c r="BL153" s="18" t="s">
        <v>136</v>
      </c>
      <c r="BM153" s="187" t="s">
        <v>519</v>
      </c>
    </row>
    <row r="154" spans="1:65" s="2" customFormat="1" ht="16.5" customHeight="1">
      <c r="A154" s="35"/>
      <c r="B154" s="36"/>
      <c r="C154" s="194" t="s">
        <v>520</v>
      </c>
      <c r="D154" s="194" t="s">
        <v>140</v>
      </c>
      <c r="E154" s="195" t="s">
        <v>521</v>
      </c>
      <c r="F154" s="196" t="s">
        <v>522</v>
      </c>
      <c r="G154" s="197" t="s">
        <v>345</v>
      </c>
      <c r="H154" s="198">
        <v>1</v>
      </c>
      <c r="I154" s="199"/>
      <c r="J154" s="200">
        <f t="shared" si="20"/>
        <v>0</v>
      </c>
      <c r="K154" s="201"/>
      <c r="L154" s="202"/>
      <c r="M154" s="203" t="s">
        <v>19</v>
      </c>
      <c r="N154" s="204" t="s">
        <v>44</v>
      </c>
      <c r="O154" s="65"/>
      <c r="P154" s="185">
        <f t="shared" si="21"/>
        <v>0</v>
      </c>
      <c r="Q154" s="185">
        <v>0</v>
      </c>
      <c r="R154" s="185">
        <f t="shared" si="22"/>
        <v>0</v>
      </c>
      <c r="S154" s="185">
        <v>0</v>
      </c>
      <c r="T154" s="186">
        <f t="shared" si="2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7" t="s">
        <v>143</v>
      </c>
      <c r="AT154" s="187" t="s">
        <v>140</v>
      </c>
      <c r="AU154" s="187" t="s">
        <v>81</v>
      </c>
      <c r="AY154" s="18" t="s">
        <v>129</v>
      </c>
      <c r="BE154" s="188">
        <f t="shared" si="24"/>
        <v>0</v>
      </c>
      <c r="BF154" s="188">
        <f t="shared" si="25"/>
        <v>0</v>
      </c>
      <c r="BG154" s="188">
        <f t="shared" si="26"/>
        <v>0</v>
      </c>
      <c r="BH154" s="188">
        <f t="shared" si="27"/>
        <v>0</v>
      </c>
      <c r="BI154" s="188">
        <f t="shared" si="28"/>
        <v>0</v>
      </c>
      <c r="BJ154" s="18" t="s">
        <v>81</v>
      </c>
      <c r="BK154" s="188">
        <f t="shared" si="29"/>
        <v>0</v>
      </c>
      <c r="BL154" s="18" t="s">
        <v>136</v>
      </c>
      <c r="BM154" s="187" t="s">
        <v>523</v>
      </c>
    </row>
    <row r="155" spans="1:65" s="2" customFormat="1" ht="16.5" customHeight="1">
      <c r="A155" s="35"/>
      <c r="B155" s="36"/>
      <c r="C155" s="194" t="s">
        <v>418</v>
      </c>
      <c r="D155" s="194" t="s">
        <v>140</v>
      </c>
      <c r="E155" s="195" t="s">
        <v>524</v>
      </c>
      <c r="F155" s="196" t="s">
        <v>525</v>
      </c>
      <c r="G155" s="197" t="s">
        <v>345</v>
      </c>
      <c r="H155" s="198">
        <v>16</v>
      </c>
      <c r="I155" s="199"/>
      <c r="J155" s="200">
        <f t="shared" si="20"/>
        <v>0</v>
      </c>
      <c r="K155" s="201"/>
      <c r="L155" s="202"/>
      <c r="M155" s="203" t="s">
        <v>19</v>
      </c>
      <c r="N155" s="204" t="s">
        <v>44</v>
      </c>
      <c r="O155" s="65"/>
      <c r="P155" s="185">
        <f t="shared" si="21"/>
        <v>0</v>
      </c>
      <c r="Q155" s="185">
        <v>0</v>
      </c>
      <c r="R155" s="185">
        <f t="shared" si="22"/>
        <v>0</v>
      </c>
      <c r="S155" s="185">
        <v>0</v>
      </c>
      <c r="T155" s="186">
        <f t="shared" si="2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7" t="s">
        <v>143</v>
      </c>
      <c r="AT155" s="187" t="s">
        <v>140</v>
      </c>
      <c r="AU155" s="187" t="s">
        <v>81</v>
      </c>
      <c r="AY155" s="18" t="s">
        <v>129</v>
      </c>
      <c r="BE155" s="188">
        <f t="shared" si="24"/>
        <v>0</v>
      </c>
      <c r="BF155" s="188">
        <f t="shared" si="25"/>
        <v>0</v>
      </c>
      <c r="BG155" s="188">
        <f t="shared" si="26"/>
        <v>0</v>
      </c>
      <c r="BH155" s="188">
        <f t="shared" si="27"/>
        <v>0</v>
      </c>
      <c r="BI155" s="188">
        <f t="shared" si="28"/>
        <v>0</v>
      </c>
      <c r="BJ155" s="18" t="s">
        <v>81</v>
      </c>
      <c r="BK155" s="188">
        <f t="shared" si="29"/>
        <v>0</v>
      </c>
      <c r="BL155" s="18" t="s">
        <v>136</v>
      </c>
      <c r="BM155" s="187" t="s">
        <v>526</v>
      </c>
    </row>
    <row r="156" spans="1:65" s="2" customFormat="1" ht="16.5" customHeight="1">
      <c r="A156" s="35"/>
      <c r="B156" s="36"/>
      <c r="C156" s="194" t="s">
        <v>169</v>
      </c>
      <c r="D156" s="194" t="s">
        <v>140</v>
      </c>
      <c r="E156" s="195" t="s">
        <v>527</v>
      </c>
      <c r="F156" s="196" t="s">
        <v>528</v>
      </c>
      <c r="G156" s="197" t="s">
        <v>345</v>
      </c>
      <c r="H156" s="198">
        <v>4</v>
      </c>
      <c r="I156" s="199"/>
      <c r="J156" s="200">
        <f t="shared" si="20"/>
        <v>0</v>
      </c>
      <c r="K156" s="201"/>
      <c r="L156" s="202"/>
      <c r="M156" s="203" t="s">
        <v>19</v>
      </c>
      <c r="N156" s="204" t="s">
        <v>44</v>
      </c>
      <c r="O156" s="65"/>
      <c r="P156" s="185">
        <f t="shared" si="21"/>
        <v>0</v>
      </c>
      <c r="Q156" s="185">
        <v>0</v>
      </c>
      <c r="R156" s="185">
        <f t="shared" si="22"/>
        <v>0</v>
      </c>
      <c r="S156" s="185">
        <v>0</v>
      </c>
      <c r="T156" s="186">
        <f t="shared" si="2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7" t="s">
        <v>143</v>
      </c>
      <c r="AT156" s="187" t="s">
        <v>140</v>
      </c>
      <c r="AU156" s="187" t="s">
        <v>81</v>
      </c>
      <c r="AY156" s="18" t="s">
        <v>129</v>
      </c>
      <c r="BE156" s="188">
        <f t="shared" si="24"/>
        <v>0</v>
      </c>
      <c r="BF156" s="188">
        <f t="shared" si="25"/>
        <v>0</v>
      </c>
      <c r="BG156" s="188">
        <f t="shared" si="26"/>
        <v>0</v>
      </c>
      <c r="BH156" s="188">
        <f t="shared" si="27"/>
        <v>0</v>
      </c>
      <c r="BI156" s="188">
        <f t="shared" si="28"/>
        <v>0</v>
      </c>
      <c r="BJ156" s="18" t="s">
        <v>81</v>
      </c>
      <c r="BK156" s="188">
        <f t="shared" si="29"/>
        <v>0</v>
      </c>
      <c r="BL156" s="18" t="s">
        <v>136</v>
      </c>
      <c r="BM156" s="187" t="s">
        <v>529</v>
      </c>
    </row>
    <row r="157" spans="1:65" s="2" customFormat="1" ht="16.5" customHeight="1">
      <c r="A157" s="35"/>
      <c r="B157" s="36"/>
      <c r="C157" s="194" t="s">
        <v>424</v>
      </c>
      <c r="D157" s="194" t="s">
        <v>140</v>
      </c>
      <c r="E157" s="195" t="s">
        <v>530</v>
      </c>
      <c r="F157" s="196" t="s">
        <v>531</v>
      </c>
      <c r="G157" s="197" t="s">
        <v>345</v>
      </c>
      <c r="H157" s="198">
        <v>4</v>
      </c>
      <c r="I157" s="199"/>
      <c r="J157" s="200">
        <f t="shared" si="20"/>
        <v>0</v>
      </c>
      <c r="K157" s="201"/>
      <c r="L157" s="202"/>
      <c r="M157" s="203" t="s">
        <v>19</v>
      </c>
      <c r="N157" s="204" t="s">
        <v>44</v>
      </c>
      <c r="O157" s="65"/>
      <c r="P157" s="185">
        <f t="shared" si="21"/>
        <v>0</v>
      </c>
      <c r="Q157" s="185">
        <v>0</v>
      </c>
      <c r="R157" s="185">
        <f t="shared" si="22"/>
        <v>0</v>
      </c>
      <c r="S157" s="185">
        <v>0</v>
      </c>
      <c r="T157" s="186">
        <f t="shared" si="2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7" t="s">
        <v>143</v>
      </c>
      <c r="AT157" s="187" t="s">
        <v>140</v>
      </c>
      <c r="AU157" s="187" t="s">
        <v>81</v>
      </c>
      <c r="AY157" s="18" t="s">
        <v>129</v>
      </c>
      <c r="BE157" s="188">
        <f t="shared" si="24"/>
        <v>0</v>
      </c>
      <c r="BF157" s="188">
        <f t="shared" si="25"/>
        <v>0</v>
      </c>
      <c r="BG157" s="188">
        <f t="shared" si="26"/>
        <v>0</v>
      </c>
      <c r="BH157" s="188">
        <f t="shared" si="27"/>
        <v>0</v>
      </c>
      <c r="BI157" s="188">
        <f t="shared" si="28"/>
        <v>0</v>
      </c>
      <c r="BJ157" s="18" t="s">
        <v>81</v>
      </c>
      <c r="BK157" s="188">
        <f t="shared" si="29"/>
        <v>0</v>
      </c>
      <c r="BL157" s="18" t="s">
        <v>136</v>
      </c>
      <c r="BM157" s="187" t="s">
        <v>532</v>
      </c>
    </row>
    <row r="158" spans="1:65" s="2" customFormat="1" ht="16.5" customHeight="1">
      <c r="A158" s="35"/>
      <c r="B158" s="36"/>
      <c r="C158" s="194" t="s">
        <v>533</v>
      </c>
      <c r="D158" s="194" t="s">
        <v>140</v>
      </c>
      <c r="E158" s="195" t="s">
        <v>534</v>
      </c>
      <c r="F158" s="196" t="s">
        <v>535</v>
      </c>
      <c r="G158" s="197" t="s">
        <v>345</v>
      </c>
      <c r="H158" s="198">
        <v>20</v>
      </c>
      <c r="I158" s="199"/>
      <c r="J158" s="200">
        <f t="shared" si="20"/>
        <v>0</v>
      </c>
      <c r="K158" s="201"/>
      <c r="L158" s="202"/>
      <c r="M158" s="203" t="s">
        <v>19</v>
      </c>
      <c r="N158" s="204" t="s">
        <v>44</v>
      </c>
      <c r="O158" s="65"/>
      <c r="P158" s="185">
        <f t="shared" si="21"/>
        <v>0</v>
      </c>
      <c r="Q158" s="185">
        <v>0</v>
      </c>
      <c r="R158" s="185">
        <f t="shared" si="22"/>
        <v>0</v>
      </c>
      <c r="S158" s="185">
        <v>0</v>
      </c>
      <c r="T158" s="186">
        <f t="shared" si="2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7" t="s">
        <v>143</v>
      </c>
      <c r="AT158" s="187" t="s">
        <v>140</v>
      </c>
      <c r="AU158" s="187" t="s">
        <v>81</v>
      </c>
      <c r="AY158" s="18" t="s">
        <v>129</v>
      </c>
      <c r="BE158" s="188">
        <f t="shared" si="24"/>
        <v>0</v>
      </c>
      <c r="BF158" s="188">
        <f t="shared" si="25"/>
        <v>0</v>
      </c>
      <c r="BG158" s="188">
        <f t="shared" si="26"/>
        <v>0</v>
      </c>
      <c r="BH158" s="188">
        <f t="shared" si="27"/>
        <v>0</v>
      </c>
      <c r="BI158" s="188">
        <f t="shared" si="28"/>
        <v>0</v>
      </c>
      <c r="BJ158" s="18" t="s">
        <v>81</v>
      </c>
      <c r="BK158" s="188">
        <f t="shared" si="29"/>
        <v>0</v>
      </c>
      <c r="BL158" s="18" t="s">
        <v>136</v>
      </c>
      <c r="BM158" s="187" t="s">
        <v>536</v>
      </c>
    </row>
    <row r="159" spans="1:65" s="2" customFormat="1" ht="16.5" customHeight="1">
      <c r="A159" s="35"/>
      <c r="B159" s="36"/>
      <c r="C159" s="194" t="s">
        <v>429</v>
      </c>
      <c r="D159" s="194" t="s">
        <v>140</v>
      </c>
      <c r="E159" s="195" t="s">
        <v>537</v>
      </c>
      <c r="F159" s="196" t="s">
        <v>538</v>
      </c>
      <c r="G159" s="197" t="s">
        <v>345</v>
      </c>
      <c r="H159" s="198">
        <v>2</v>
      </c>
      <c r="I159" s="199"/>
      <c r="J159" s="200">
        <f t="shared" ref="J159:J176" si="30">ROUND(I159*H159,2)</f>
        <v>0</v>
      </c>
      <c r="K159" s="201"/>
      <c r="L159" s="202"/>
      <c r="M159" s="203" t="s">
        <v>19</v>
      </c>
      <c r="N159" s="204" t="s">
        <v>44</v>
      </c>
      <c r="O159" s="65"/>
      <c r="P159" s="185">
        <f t="shared" ref="P159:P176" si="31">O159*H159</f>
        <v>0</v>
      </c>
      <c r="Q159" s="185">
        <v>0</v>
      </c>
      <c r="R159" s="185">
        <f t="shared" ref="R159:R176" si="32">Q159*H159</f>
        <v>0</v>
      </c>
      <c r="S159" s="185">
        <v>0</v>
      </c>
      <c r="T159" s="186">
        <f t="shared" ref="T159:T176" si="33"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7" t="s">
        <v>143</v>
      </c>
      <c r="AT159" s="187" t="s">
        <v>140</v>
      </c>
      <c r="AU159" s="187" t="s">
        <v>81</v>
      </c>
      <c r="AY159" s="18" t="s">
        <v>129</v>
      </c>
      <c r="BE159" s="188">
        <f t="shared" ref="BE159:BE176" si="34">IF(N159="základní",J159,0)</f>
        <v>0</v>
      </c>
      <c r="BF159" s="188">
        <f t="shared" ref="BF159:BF176" si="35">IF(N159="snížená",J159,0)</f>
        <v>0</v>
      </c>
      <c r="BG159" s="188">
        <f t="shared" ref="BG159:BG176" si="36">IF(N159="zákl. přenesená",J159,0)</f>
        <v>0</v>
      </c>
      <c r="BH159" s="188">
        <f t="shared" ref="BH159:BH176" si="37">IF(N159="sníž. přenesená",J159,0)</f>
        <v>0</v>
      </c>
      <c r="BI159" s="188">
        <f t="shared" ref="BI159:BI176" si="38">IF(N159="nulová",J159,0)</f>
        <v>0</v>
      </c>
      <c r="BJ159" s="18" t="s">
        <v>81</v>
      </c>
      <c r="BK159" s="188">
        <f t="shared" ref="BK159:BK176" si="39">ROUND(I159*H159,2)</f>
        <v>0</v>
      </c>
      <c r="BL159" s="18" t="s">
        <v>136</v>
      </c>
      <c r="BM159" s="187" t="s">
        <v>539</v>
      </c>
    </row>
    <row r="160" spans="1:65" s="2" customFormat="1" ht="16.5" customHeight="1">
      <c r="A160" s="35"/>
      <c r="B160" s="36"/>
      <c r="C160" s="194" t="s">
        <v>540</v>
      </c>
      <c r="D160" s="194" t="s">
        <v>140</v>
      </c>
      <c r="E160" s="195" t="s">
        <v>541</v>
      </c>
      <c r="F160" s="196" t="s">
        <v>542</v>
      </c>
      <c r="G160" s="197" t="s">
        <v>345</v>
      </c>
      <c r="H160" s="198">
        <v>12</v>
      </c>
      <c r="I160" s="199"/>
      <c r="J160" s="200">
        <f t="shared" si="30"/>
        <v>0</v>
      </c>
      <c r="K160" s="201"/>
      <c r="L160" s="202"/>
      <c r="M160" s="203" t="s">
        <v>19</v>
      </c>
      <c r="N160" s="204" t="s">
        <v>44</v>
      </c>
      <c r="O160" s="65"/>
      <c r="P160" s="185">
        <f t="shared" si="31"/>
        <v>0</v>
      </c>
      <c r="Q160" s="185">
        <v>0</v>
      </c>
      <c r="R160" s="185">
        <f t="shared" si="32"/>
        <v>0</v>
      </c>
      <c r="S160" s="185">
        <v>0</v>
      </c>
      <c r="T160" s="186">
        <f t="shared" si="3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7" t="s">
        <v>143</v>
      </c>
      <c r="AT160" s="187" t="s">
        <v>140</v>
      </c>
      <c r="AU160" s="187" t="s">
        <v>81</v>
      </c>
      <c r="AY160" s="18" t="s">
        <v>129</v>
      </c>
      <c r="BE160" s="188">
        <f t="shared" si="34"/>
        <v>0</v>
      </c>
      <c r="BF160" s="188">
        <f t="shared" si="35"/>
        <v>0</v>
      </c>
      <c r="BG160" s="188">
        <f t="shared" si="36"/>
        <v>0</v>
      </c>
      <c r="BH160" s="188">
        <f t="shared" si="37"/>
        <v>0</v>
      </c>
      <c r="BI160" s="188">
        <f t="shared" si="38"/>
        <v>0</v>
      </c>
      <c r="BJ160" s="18" t="s">
        <v>81</v>
      </c>
      <c r="BK160" s="188">
        <f t="shared" si="39"/>
        <v>0</v>
      </c>
      <c r="BL160" s="18" t="s">
        <v>136</v>
      </c>
      <c r="BM160" s="187" t="s">
        <v>543</v>
      </c>
    </row>
    <row r="161" spans="1:65" s="2" customFormat="1" ht="16.5" customHeight="1">
      <c r="A161" s="35"/>
      <c r="B161" s="36"/>
      <c r="C161" s="194" t="s">
        <v>433</v>
      </c>
      <c r="D161" s="194" t="s">
        <v>140</v>
      </c>
      <c r="E161" s="195" t="s">
        <v>544</v>
      </c>
      <c r="F161" s="196" t="s">
        <v>545</v>
      </c>
      <c r="G161" s="197" t="s">
        <v>345</v>
      </c>
      <c r="H161" s="198">
        <v>7</v>
      </c>
      <c r="I161" s="199"/>
      <c r="J161" s="200">
        <f t="shared" si="30"/>
        <v>0</v>
      </c>
      <c r="K161" s="201"/>
      <c r="L161" s="202"/>
      <c r="M161" s="203" t="s">
        <v>19</v>
      </c>
      <c r="N161" s="204" t="s">
        <v>44</v>
      </c>
      <c r="O161" s="65"/>
      <c r="P161" s="185">
        <f t="shared" si="31"/>
        <v>0</v>
      </c>
      <c r="Q161" s="185">
        <v>0</v>
      </c>
      <c r="R161" s="185">
        <f t="shared" si="32"/>
        <v>0</v>
      </c>
      <c r="S161" s="185">
        <v>0</v>
      </c>
      <c r="T161" s="186">
        <f t="shared" si="3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7" t="s">
        <v>143</v>
      </c>
      <c r="AT161" s="187" t="s">
        <v>140</v>
      </c>
      <c r="AU161" s="187" t="s">
        <v>81</v>
      </c>
      <c r="AY161" s="18" t="s">
        <v>129</v>
      </c>
      <c r="BE161" s="188">
        <f t="shared" si="34"/>
        <v>0</v>
      </c>
      <c r="BF161" s="188">
        <f t="shared" si="35"/>
        <v>0</v>
      </c>
      <c r="BG161" s="188">
        <f t="shared" si="36"/>
        <v>0</v>
      </c>
      <c r="BH161" s="188">
        <f t="shared" si="37"/>
        <v>0</v>
      </c>
      <c r="BI161" s="188">
        <f t="shared" si="38"/>
        <v>0</v>
      </c>
      <c r="BJ161" s="18" t="s">
        <v>81</v>
      </c>
      <c r="BK161" s="188">
        <f t="shared" si="39"/>
        <v>0</v>
      </c>
      <c r="BL161" s="18" t="s">
        <v>136</v>
      </c>
      <c r="BM161" s="187" t="s">
        <v>546</v>
      </c>
    </row>
    <row r="162" spans="1:65" s="2" customFormat="1" ht="24.2" customHeight="1">
      <c r="A162" s="35"/>
      <c r="B162" s="36"/>
      <c r="C162" s="194" t="s">
        <v>547</v>
      </c>
      <c r="D162" s="194" t="s">
        <v>140</v>
      </c>
      <c r="E162" s="195" t="s">
        <v>548</v>
      </c>
      <c r="F162" s="196" t="s">
        <v>549</v>
      </c>
      <c r="G162" s="197" t="s">
        <v>345</v>
      </c>
      <c r="H162" s="198">
        <v>138</v>
      </c>
      <c r="I162" s="199"/>
      <c r="J162" s="200">
        <f t="shared" si="30"/>
        <v>0</v>
      </c>
      <c r="K162" s="201"/>
      <c r="L162" s="202"/>
      <c r="M162" s="203" t="s">
        <v>19</v>
      </c>
      <c r="N162" s="204" t="s">
        <v>44</v>
      </c>
      <c r="O162" s="65"/>
      <c r="P162" s="185">
        <f t="shared" si="31"/>
        <v>0</v>
      </c>
      <c r="Q162" s="185">
        <v>0</v>
      </c>
      <c r="R162" s="185">
        <f t="shared" si="32"/>
        <v>0</v>
      </c>
      <c r="S162" s="185">
        <v>0</v>
      </c>
      <c r="T162" s="186">
        <f t="shared" si="3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7" t="s">
        <v>143</v>
      </c>
      <c r="AT162" s="187" t="s">
        <v>140</v>
      </c>
      <c r="AU162" s="187" t="s">
        <v>81</v>
      </c>
      <c r="AY162" s="18" t="s">
        <v>129</v>
      </c>
      <c r="BE162" s="188">
        <f t="shared" si="34"/>
        <v>0</v>
      </c>
      <c r="BF162" s="188">
        <f t="shared" si="35"/>
        <v>0</v>
      </c>
      <c r="BG162" s="188">
        <f t="shared" si="36"/>
        <v>0</v>
      </c>
      <c r="BH162" s="188">
        <f t="shared" si="37"/>
        <v>0</v>
      </c>
      <c r="BI162" s="188">
        <f t="shared" si="38"/>
        <v>0</v>
      </c>
      <c r="BJ162" s="18" t="s">
        <v>81</v>
      </c>
      <c r="BK162" s="188">
        <f t="shared" si="39"/>
        <v>0</v>
      </c>
      <c r="BL162" s="18" t="s">
        <v>136</v>
      </c>
      <c r="BM162" s="187" t="s">
        <v>550</v>
      </c>
    </row>
    <row r="163" spans="1:65" s="2" customFormat="1" ht="24.2" customHeight="1">
      <c r="A163" s="35"/>
      <c r="B163" s="36"/>
      <c r="C163" s="194" t="s">
        <v>436</v>
      </c>
      <c r="D163" s="194" t="s">
        <v>140</v>
      </c>
      <c r="E163" s="195" t="s">
        <v>551</v>
      </c>
      <c r="F163" s="196" t="s">
        <v>552</v>
      </c>
      <c r="G163" s="197" t="s">
        <v>345</v>
      </c>
      <c r="H163" s="198">
        <v>10</v>
      </c>
      <c r="I163" s="199"/>
      <c r="J163" s="200">
        <f t="shared" si="30"/>
        <v>0</v>
      </c>
      <c r="K163" s="201"/>
      <c r="L163" s="202"/>
      <c r="M163" s="203" t="s">
        <v>19</v>
      </c>
      <c r="N163" s="204" t="s">
        <v>44</v>
      </c>
      <c r="O163" s="65"/>
      <c r="P163" s="185">
        <f t="shared" si="31"/>
        <v>0</v>
      </c>
      <c r="Q163" s="185">
        <v>0</v>
      </c>
      <c r="R163" s="185">
        <f t="shared" si="32"/>
        <v>0</v>
      </c>
      <c r="S163" s="185">
        <v>0</v>
      </c>
      <c r="T163" s="186">
        <f t="shared" si="3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7" t="s">
        <v>143</v>
      </c>
      <c r="AT163" s="187" t="s">
        <v>140</v>
      </c>
      <c r="AU163" s="187" t="s">
        <v>81</v>
      </c>
      <c r="AY163" s="18" t="s">
        <v>129</v>
      </c>
      <c r="BE163" s="188">
        <f t="shared" si="34"/>
        <v>0</v>
      </c>
      <c r="BF163" s="188">
        <f t="shared" si="35"/>
        <v>0</v>
      </c>
      <c r="BG163" s="188">
        <f t="shared" si="36"/>
        <v>0</v>
      </c>
      <c r="BH163" s="188">
        <f t="shared" si="37"/>
        <v>0</v>
      </c>
      <c r="BI163" s="188">
        <f t="shared" si="38"/>
        <v>0</v>
      </c>
      <c r="BJ163" s="18" t="s">
        <v>81</v>
      </c>
      <c r="BK163" s="188">
        <f t="shared" si="39"/>
        <v>0</v>
      </c>
      <c r="BL163" s="18" t="s">
        <v>136</v>
      </c>
      <c r="BM163" s="187" t="s">
        <v>553</v>
      </c>
    </row>
    <row r="164" spans="1:65" s="2" customFormat="1" ht="24.2" customHeight="1">
      <c r="A164" s="35"/>
      <c r="B164" s="36"/>
      <c r="C164" s="194" t="s">
        <v>554</v>
      </c>
      <c r="D164" s="194" t="s">
        <v>140</v>
      </c>
      <c r="E164" s="195" t="s">
        <v>555</v>
      </c>
      <c r="F164" s="196" t="s">
        <v>556</v>
      </c>
      <c r="G164" s="197" t="s">
        <v>345</v>
      </c>
      <c r="H164" s="198">
        <v>26</v>
      </c>
      <c r="I164" s="199"/>
      <c r="J164" s="200">
        <f t="shared" si="30"/>
        <v>0</v>
      </c>
      <c r="K164" s="201"/>
      <c r="L164" s="202"/>
      <c r="M164" s="203" t="s">
        <v>19</v>
      </c>
      <c r="N164" s="204" t="s">
        <v>44</v>
      </c>
      <c r="O164" s="65"/>
      <c r="P164" s="185">
        <f t="shared" si="31"/>
        <v>0</v>
      </c>
      <c r="Q164" s="185">
        <v>0</v>
      </c>
      <c r="R164" s="185">
        <f t="shared" si="32"/>
        <v>0</v>
      </c>
      <c r="S164" s="185">
        <v>0</v>
      </c>
      <c r="T164" s="186">
        <f t="shared" si="3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7" t="s">
        <v>143</v>
      </c>
      <c r="AT164" s="187" t="s">
        <v>140</v>
      </c>
      <c r="AU164" s="187" t="s">
        <v>81</v>
      </c>
      <c r="AY164" s="18" t="s">
        <v>129</v>
      </c>
      <c r="BE164" s="188">
        <f t="shared" si="34"/>
        <v>0</v>
      </c>
      <c r="BF164" s="188">
        <f t="shared" si="35"/>
        <v>0</v>
      </c>
      <c r="BG164" s="188">
        <f t="shared" si="36"/>
        <v>0</v>
      </c>
      <c r="BH164" s="188">
        <f t="shared" si="37"/>
        <v>0</v>
      </c>
      <c r="BI164" s="188">
        <f t="shared" si="38"/>
        <v>0</v>
      </c>
      <c r="BJ164" s="18" t="s">
        <v>81</v>
      </c>
      <c r="BK164" s="188">
        <f t="shared" si="39"/>
        <v>0</v>
      </c>
      <c r="BL164" s="18" t="s">
        <v>136</v>
      </c>
      <c r="BM164" s="187" t="s">
        <v>557</v>
      </c>
    </row>
    <row r="165" spans="1:65" s="2" customFormat="1" ht="24.2" customHeight="1">
      <c r="A165" s="35"/>
      <c r="B165" s="36"/>
      <c r="C165" s="194" t="s">
        <v>440</v>
      </c>
      <c r="D165" s="194" t="s">
        <v>140</v>
      </c>
      <c r="E165" s="195" t="s">
        <v>558</v>
      </c>
      <c r="F165" s="196" t="s">
        <v>559</v>
      </c>
      <c r="G165" s="197" t="s">
        <v>345</v>
      </c>
      <c r="H165" s="198">
        <v>10</v>
      </c>
      <c r="I165" s="199"/>
      <c r="J165" s="200">
        <f t="shared" si="30"/>
        <v>0</v>
      </c>
      <c r="K165" s="201"/>
      <c r="L165" s="202"/>
      <c r="M165" s="203" t="s">
        <v>19</v>
      </c>
      <c r="N165" s="204" t="s">
        <v>44</v>
      </c>
      <c r="O165" s="65"/>
      <c r="P165" s="185">
        <f t="shared" si="31"/>
        <v>0</v>
      </c>
      <c r="Q165" s="185">
        <v>0</v>
      </c>
      <c r="R165" s="185">
        <f t="shared" si="32"/>
        <v>0</v>
      </c>
      <c r="S165" s="185">
        <v>0</v>
      </c>
      <c r="T165" s="186">
        <f t="shared" si="3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7" t="s">
        <v>143</v>
      </c>
      <c r="AT165" s="187" t="s">
        <v>140</v>
      </c>
      <c r="AU165" s="187" t="s">
        <v>81</v>
      </c>
      <c r="AY165" s="18" t="s">
        <v>129</v>
      </c>
      <c r="BE165" s="188">
        <f t="shared" si="34"/>
        <v>0</v>
      </c>
      <c r="BF165" s="188">
        <f t="shared" si="35"/>
        <v>0</v>
      </c>
      <c r="BG165" s="188">
        <f t="shared" si="36"/>
        <v>0</v>
      </c>
      <c r="BH165" s="188">
        <f t="shared" si="37"/>
        <v>0</v>
      </c>
      <c r="BI165" s="188">
        <f t="shared" si="38"/>
        <v>0</v>
      </c>
      <c r="BJ165" s="18" t="s">
        <v>81</v>
      </c>
      <c r="BK165" s="188">
        <f t="shared" si="39"/>
        <v>0</v>
      </c>
      <c r="BL165" s="18" t="s">
        <v>136</v>
      </c>
      <c r="BM165" s="187" t="s">
        <v>560</v>
      </c>
    </row>
    <row r="166" spans="1:65" s="2" customFormat="1" ht="16.5" customHeight="1">
      <c r="A166" s="35"/>
      <c r="B166" s="36"/>
      <c r="C166" s="194" t="s">
        <v>561</v>
      </c>
      <c r="D166" s="194" t="s">
        <v>140</v>
      </c>
      <c r="E166" s="195" t="s">
        <v>562</v>
      </c>
      <c r="F166" s="196" t="s">
        <v>563</v>
      </c>
      <c r="G166" s="197" t="s">
        <v>345</v>
      </c>
      <c r="H166" s="198">
        <v>1</v>
      </c>
      <c r="I166" s="199"/>
      <c r="J166" s="200">
        <f t="shared" si="30"/>
        <v>0</v>
      </c>
      <c r="K166" s="201"/>
      <c r="L166" s="202"/>
      <c r="M166" s="203" t="s">
        <v>19</v>
      </c>
      <c r="N166" s="204" t="s">
        <v>44</v>
      </c>
      <c r="O166" s="65"/>
      <c r="P166" s="185">
        <f t="shared" si="31"/>
        <v>0</v>
      </c>
      <c r="Q166" s="185">
        <v>0</v>
      </c>
      <c r="R166" s="185">
        <f t="shared" si="32"/>
        <v>0</v>
      </c>
      <c r="S166" s="185">
        <v>0</v>
      </c>
      <c r="T166" s="186">
        <f t="shared" si="3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7" t="s">
        <v>143</v>
      </c>
      <c r="AT166" s="187" t="s">
        <v>140</v>
      </c>
      <c r="AU166" s="187" t="s">
        <v>81</v>
      </c>
      <c r="AY166" s="18" t="s">
        <v>129</v>
      </c>
      <c r="BE166" s="188">
        <f t="shared" si="34"/>
        <v>0</v>
      </c>
      <c r="BF166" s="188">
        <f t="shared" si="35"/>
        <v>0</v>
      </c>
      <c r="BG166" s="188">
        <f t="shared" si="36"/>
        <v>0</v>
      </c>
      <c r="BH166" s="188">
        <f t="shared" si="37"/>
        <v>0</v>
      </c>
      <c r="BI166" s="188">
        <f t="shared" si="38"/>
        <v>0</v>
      </c>
      <c r="BJ166" s="18" t="s">
        <v>81</v>
      </c>
      <c r="BK166" s="188">
        <f t="shared" si="39"/>
        <v>0</v>
      </c>
      <c r="BL166" s="18" t="s">
        <v>136</v>
      </c>
      <c r="BM166" s="187" t="s">
        <v>564</v>
      </c>
    </row>
    <row r="167" spans="1:65" s="2" customFormat="1" ht="16.5" customHeight="1">
      <c r="A167" s="35"/>
      <c r="B167" s="36"/>
      <c r="C167" s="194" t="s">
        <v>443</v>
      </c>
      <c r="D167" s="194" t="s">
        <v>140</v>
      </c>
      <c r="E167" s="195" t="s">
        <v>565</v>
      </c>
      <c r="F167" s="196" t="s">
        <v>566</v>
      </c>
      <c r="G167" s="197" t="s">
        <v>345</v>
      </c>
      <c r="H167" s="198">
        <v>1</v>
      </c>
      <c r="I167" s="199"/>
      <c r="J167" s="200">
        <f t="shared" si="30"/>
        <v>0</v>
      </c>
      <c r="K167" s="201"/>
      <c r="L167" s="202"/>
      <c r="M167" s="203" t="s">
        <v>19</v>
      </c>
      <c r="N167" s="204" t="s">
        <v>44</v>
      </c>
      <c r="O167" s="65"/>
      <c r="P167" s="185">
        <f t="shared" si="31"/>
        <v>0</v>
      </c>
      <c r="Q167" s="185">
        <v>0</v>
      </c>
      <c r="R167" s="185">
        <f t="shared" si="32"/>
        <v>0</v>
      </c>
      <c r="S167" s="185">
        <v>0</v>
      </c>
      <c r="T167" s="186">
        <f t="shared" si="3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7" t="s">
        <v>143</v>
      </c>
      <c r="AT167" s="187" t="s">
        <v>140</v>
      </c>
      <c r="AU167" s="187" t="s">
        <v>81</v>
      </c>
      <c r="AY167" s="18" t="s">
        <v>129</v>
      </c>
      <c r="BE167" s="188">
        <f t="shared" si="34"/>
        <v>0</v>
      </c>
      <c r="BF167" s="188">
        <f t="shared" si="35"/>
        <v>0</v>
      </c>
      <c r="BG167" s="188">
        <f t="shared" si="36"/>
        <v>0</v>
      </c>
      <c r="BH167" s="188">
        <f t="shared" si="37"/>
        <v>0</v>
      </c>
      <c r="BI167" s="188">
        <f t="shared" si="38"/>
        <v>0</v>
      </c>
      <c r="BJ167" s="18" t="s">
        <v>81</v>
      </c>
      <c r="BK167" s="188">
        <f t="shared" si="39"/>
        <v>0</v>
      </c>
      <c r="BL167" s="18" t="s">
        <v>136</v>
      </c>
      <c r="BM167" s="187" t="s">
        <v>567</v>
      </c>
    </row>
    <row r="168" spans="1:65" s="2" customFormat="1" ht="16.5" customHeight="1">
      <c r="A168" s="35"/>
      <c r="B168" s="36"/>
      <c r="C168" s="194" t="s">
        <v>568</v>
      </c>
      <c r="D168" s="194" t="s">
        <v>140</v>
      </c>
      <c r="E168" s="195" t="s">
        <v>569</v>
      </c>
      <c r="F168" s="196" t="s">
        <v>570</v>
      </c>
      <c r="G168" s="197" t="s">
        <v>345</v>
      </c>
      <c r="H168" s="198">
        <v>29</v>
      </c>
      <c r="I168" s="199"/>
      <c r="J168" s="200">
        <f t="shared" si="30"/>
        <v>0</v>
      </c>
      <c r="K168" s="201"/>
      <c r="L168" s="202"/>
      <c r="M168" s="203" t="s">
        <v>19</v>
      </c>
      <c r="N168" s="204" t="s">
        <v>44</v>
      </c>
      <c r="O168" s="65"/>
      <c r="P168" s="185">
        <f t="shared" si="31"/>
        <v>0</v>
      </c>
      <c r="Q168" s="185">
        <v>0</v>
      </c>
      <c r="R168" s="185">
        <f t="shared" si="32"/>
        <v>0</v>
      </c>
      <c r="S168" s="185">
        <v>0</v>
      </c>
      <c r="T168" s="186">
        <f t="shared" si="3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7" t="s">
        <v>143</v>
      </c>
      <c r="AT168" s="187" t="s">
        <v>140</v>
      </c>
      <c r="AU168" s="187" t="s">
        <v>81</v>
      </c>
      <c r="AY168" s="18" t="s">
        <v>129</v>
      </c>
      <c r="BE168" s="188">
        <f t="shared" si="34"/>
        <v>0</v>
      </c>
      <c r="BF168" s="188">
        <f t="shared" si="35"/>
        <v>0</v>
      </c>
      <c r="BG168" s="188">
        <f t="shared" si="36"/>
        <v>0</v>
      </c>
      <c r="BH168" s="188">
        <f t="shared" si="37"/>
        <v>0</v>
      </c>
      <c r="BI168" s="188">
        <f t="shared" si="38"/>
        <v>0</v>
      </c>
      <c r="BJ168" s="18" t="s">
        <v>81</v>
      </c>
      <c r="BK168" s="188">
        <f t="shared" si="39"/>
        <v>0</v>
      </c>
      <c r="BL168" s="18" t="s">
        <v>136</v>
      </c>
      <c r="BM168" s="187" t="s">
        <v>571</v>
      </c>
    </row>
    <row r="169" spans="1:65" s="2" customFormat="1" ht="33" customHeight="1">
      <c r="A169" s="35"/>
      <c r="B169" s="36"/>
      <c r="C169" s="194" t="s">
        <v>447</v>
      </c>
      <c r="D169" s="194" t="s">
        <v>140</v>
      </c>
      <c r="E169" s="195" t="s">
        <v>572</v>
      </c>
      <c r="F169" s="196" t="s">
        <v>573</v>
      </c>
      <c r="G169" s="197" t="s">
        <v>345</v>
      </c>
      <c r="H169" s="198">
        <v>10</v>
      </c>
      <c r="I169" s="199"/>
      <c r="J169" s="200">
        <f t="shared" si="30"/>
        <v>0</v>
      </c>
      <c r="K169" s="201"/>
      <c r="L169" s="202"/>
      <c r="M169" s="203" t="s">
        <v>19</v>
      </c>
      <c r="N169" s="204" t="s">
        <v>44</v>
      </c>
      <c r="O169" s="65"/>
      <c r="P169" s="185">
        <f t="shared" si="31"/>
        <v>0</v>
      </c>
      <c r="Q169" s="185">
        <v>0</v>
      </c>
      <c r="R169" s="185">
        <f t="shared" si="32"/>
        <v>0</v>
      </c>
      <c r="S169" s="185">
        <v>0</v>
      </c>
      <c r="T169" s="186">
        <f t="shared" si="3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7" t="s">
        <v>143</v>
      </c>
      <c r="AT169" s="187" t="s">
        <v>140</v>
      </c>
      <c r="AU169" s="187" t="s">
        <v>81</v>
      </c>
      <c r="AY169" s="18" t="s">
        <v>129</v>
      </c>
      <c r="BE169" s="188">
        <f t="shared" si="34"/>
        <v>0</v>
      </c>
      <c r="BF169" s="188">
        <f t="shared" si="35"/>
        <v>0</v>
      </c>
      <c r="BG169" s="188">
        <f t="shared" si="36"/>
        <v>0</v>
      </c>
      <c r="BH169" s="188">
        <f t="shared" si="37"/>
        <v>0</v>
      </c>
      <c r="BI169" s="188">
        <f t="shared" si="38"/>
        <v>0</v>
      </c>
      <c r="BJ169" s="18" t="s">
        <v>81</v>
      </c>
      <c r="BK169" s="188">
        <f t="shared" si="39"/>
        <v>0</v>
      </c>
      <c r="BL169" s="18" t="s">
        <v>136</v>
      </c>
      <c r="BM169" s="187" t="s">
        <v>574</v>
      </c>
    </row>
    <row r="170" spans="1:65" s="2" customFormat="1" ht="37.9" customHeight="1">
      <c r="A170" s="35"/>
      <c r="B170" s="36"/>
      <c r="C170" s="194" t="s">
        <v>575</v>
      </c>
      <c r="D170" s="194" t="s">
        <v>140</v>
      </c>
      <c r="E170" s="195" t="s">
        <v>576</v>
      </c>
      <c r="F170" s="196" t="s">
        <v>577</v>
      </c>
      <c r="G170" s="197" t="s">
        <v>345</v>
      </c>
      <c r="H170" s="198">
        <v>10</v>
      </c>
      <c r="I170" s="199"/>
      <c r="J170" s="200">
        <f t="shared" si="30"/>
        <v>0</v>
      </c>
      <c r="K170" s="201"/>
      <c r="L170" s="202"/>
      <c r="M170" s="203" t="s">
        <v>19</v>
      </c>
      <c r="N170" s="204" t="s">
        <v>44</v>
      </c>
      <c r="O170" s="65"/>
      <c r="P170" s="185">
        <f t="shared" si="31"/>
        <v>0</v>
      </c>
      <c r="Q170" s="185">
        <v>0</v>
      </c>
      <c r="R170" s="185">
        <f t="shared" si="32"/>
        <v>0</v>
      </c>
      <c r="S170" s="185">
        <v>0</v>
      </c>
      <c r="T170" s="186">
        <f t="shared" si="3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7" t="s">
        <v>143</v>
      </c>
      <c r="AT170" s="187" t="s">
        <v>140</v>
      </c>
      <c r="AU170" s="187" t="s">
        <v>81</v>
      </c>
      <c r="AY170" s="18" t="s">
        <v>129</v>
      </c>
      <c r="BE170" s="188">
        <f t="shared" si="34"/>
        <v>0</v>
      </c>
      <c r="BF170" s="188">
        <f t="shared" si="35"/>
        <v>0</v>
      </c>
      <c r="BG170" s="188">
        <f t="shared" si="36"/>
        <v>0</v>
      </c>
      <c r="BH170" s="188">
        <f t="shared" si="37"/>
        <v>0</v>
      </c>
      <c r="BI170" s="188">
        <f t="shared" si="38"/>
        <v>0</v>
      </c>
      <c r="BJ170" s="18" t="s">
        <v>81</v>
      </c>
      <c r="BK170" s="188">
        <f t="shared" si="39"/>
        <v>0</v>
      </c>
      <c r="BL170" s="18" t="s">
        <v>136</v>
      </c>
      <c r="BM170" s="187" t="s">
        <v>578</v>
      </c>
    </row>
    <row r="171" spans="1:65" s="2" customFormat="1" ht="21.75" customHeight="1">
      <c r="A171" s="35"/>
      <c r="B171" s="36"/>
      <c r="C171" s="194" t="s">
        <v>450</v>
      </c>
      <c r="D171" s="194" t="s">
        <v>140</v>
      </c>
      <c r="E171" s="195" t="s">
        <v>579</v>
      </c>
      <c r="F171" s="196" t="s">
        <v>580</v>
      </c>
      <c r="G171" s="197" t="s">
        <v>345</v>
      </c>
      <c r="H171" s="198">
        <v>21</v>
      </c>
      <c r="I171" s="199"/>
      <c r="J171" s="200">
        <f t="shared" si="30"/>
        <v>0</v>
      </c>
      <c r="K171" s="201"/>
      <c r="L171" s="202"/>
      <c r="M171" s="203" t="s">
        <v>19</v>
      </c>
      <c r="N171" s="204" t="s">
        <v>44</v>
      </c>
      <c r="O171" s="65"/>
      <c r="P171" s="185">
        <f t="shared" si="31"/>
        <v>0</v>
      </c>
      <c r="Q171" s="185">
        <v>0</v>
      </c>
      <c r="R171" s="185">
        <f t="shared" si="32"/>
        <v>0</v>
      </c>
      <c r="S171" s="185">
        <v>0</v>
      </c>
      <c r="T171" s="186">
        <f t="shared" si="3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7" t="s">
        <v>143</v>
      </c>
      <c r="AT171" s="187" t="s">
        <v>140</v>
      </c>
      <c r="AU171" s="187" t="s">
        <v>81</v>
      </c>
      <c r="AY171" s="18" t="s">
        <v>129</v>
      </c>
      <c r="BE171" s="188">
        <f t="shared" si="34"/>
        <v>0</v>
      </c>
      <c r="BF171" s="188">
        <f t="shared" si="35"/>
        <v>0</v>
      </c>
      <c r="BG171" s="188">
        <f t="shared" si="36"/>
        <v>0</v>
      </c>
      <c r="BH171" s="188">
        <f t="shared" si="37"/>
        <v>0</v>
      </c>
      <c r="BI171" s="188">
        <f t="shared" si="38"/>
        <v>0</v>
      </c>
      <c r="BJ171" s="18" t="s">
        <v>81</v>
      </c>
      <c r="BK171" s="188">
        <f t="shared" si="39"/>
        <v>0</v>
      </c>
      <c r="BL171" s="18" t="s">
        <v>136</v>
      </c>
      <c r="BM171" s="187" t="s">
        <v>581</v>
      </c>
    </row>
    <row r="172" spans="1:65" s="2" customFormat="1" ht="21.75" customHeight="1">
      <c r="A172" s="35"/>
      <c r="B172" s="36"/>
      <c r="C172" s="194" t="s">
        <v>582</v>
      </c>
      <c r="D172" s="194" t="s">
        <v>140</v>
      </c>
      <c r="E172" s="195" t="s">
        <v>583</v>
      </c>
      <c r="F172" s="196" t="s">
        <v>584</v>
      </c>
      <c r="G172" s="197" t="s">
        <v>345</v>
      </c>
      <c r="H172" s="198">
        <v>7</v>
      </c>
      <c r="I172" s="199"/>
      <c r="J172" s="200">
        <f t="shared" si="30"/>
        <v>0</v>
      </c>
      <c r="K172" s="201"/>
      <c r="L172" s="202"/>
      <c r="M172" s="203" t="s">
        <v>19</v>
      </c>
      <c r="N172" s="204" t="s">
        <v>44</v>
      </c>
      <c r="O172" s="65"/>
      <c r="P172" s="185">
        <f t="shared" si="31"/>
        <v>0</v>
      </c>
      <c r="Q172" s="185">
        <v>0</v>
      </c>
      <c r="R172" s="185">
        <f t="shared" si="32"/>
        <v>0</v>
      </c>
      <c r="S172" s="185">
        <v>0</v>
      </c>
      <c r="T172" s="186">
        <f t="shared" si="3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7" t="s">
        <v>143</v>
      </c>
      <c r="AT172" s="187" t="s">
        <v>140</v>
      </c>
      <c r="AU172" s="187" t="s">
        <v>81</v>
      </c>
      <c r="AY172" s="18" t="s">
        <v>129</v>
      </c>
      <c r="BE172" s="188">
        <f t="shared" si="34"/>
        <v>0</v>
      </c>
      <c r="BF172" s="188">
        <f t="shared" si="35"/>
        <v>0</v>
      </c>
      <c r="BG172" s="188">
        <f t="shared" si="36"/>
        <v>0</v>
      </c>
      <c r="BH172" s="188">
        <f t="shared" si="37"/>
        <v>0</v>
      </c>
      <c r="BI172" s="188">
        <f t="shared" si="38"/>
        <v>0</v>
      </c>
      <c r="BJ172" s="18" t="s">
        <v>81</v>
      </c>
      <c r="BK172" s="188">
        <f t="shared" si="39"/>
        <v>0</v>
      </c>
      <c r="BL172" s="18" t="s">
        <v>136</v>
      </c>
      <c r="BM172" s="187" t="s">
        <v>585</v>
      </c>
    </row>
    <row r="173" spans="1:65" s="2" customFormat="1" ht="21.75" customHeight="1">
      <c r="A173" s="35"/>
      <c r="B173" s="36"/>
      <c r="C173" s="194" t="s">
        <v>454</v>
      </c>
      <c r="D173" s="194" t="s">
        <v>140</v>
      </c>
      <c r="E173" s="195" t="s">
        <v>586</v>
      </c>
      <c r="F173" s="196" t="s">
        <v>587</v>
      </c>
      <c r="G173" s="197" t="s">
        <v>345</v>
      </c>
      <c r="H173" s="198">
        <v>7</v>
      </c>
      <c r="I173" s="199"/>
      <c r="J173" s="200">
        <f t="shared" si="30"/>
        <v>0</v>
      </c>
      <c r="K173" s="201"/>
      <c r="L173" s="202"/>
      <c r="M173" s="203" t="s">
        <v>19</v>
      </c>
      <c r="N173" s="204" t="s">
        <v>44</v>
      </c>
      <c r="O173" s="65"/>
      <c r="P173" s="185">
        <f t="shared" si="31"/>
        <v>0</v>
      </c>
      <c r="Q173" s="185">
        <v>0</v>
      </c>
      <c r="R173" s="185">
        <f t="shared" si="32"/>
        <v>0</v>
      </c>
      <c r="S173" s="185">
        <v>0</v>
      </c>
      <c r="T173" s="186">
        <f t="shared" si="3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7" t="s">
        <v>143</v>
      </c>
      <c r="AT173" s="187" t="s">
        <v>140</v>
      </c>
      <c r="AU173" s="187" t="s">
        <v>81</v>
      </c>
      <c r="AY173" s="18" t="s">
        <v>129</v>
      </c>
      <c r="BE173" s="188">
        <f t="shared" si="34"/>
        <v>0</v>
      </c>
      <c r="BF173" s="188">
        <f t="shared" si="35"/>
        <v>0</v>
      </c>
      <c r="BG173" s="188">
        <f t="shared" si="36"/>
        <v>0</v>
      </c>
      <c r="BH173" s="188">
        <f t="shared" si="37"/>
        <v>0</v>
      </c>
      <c r="BI173" s="188">
        <f t="shared" si="38"/>
        <v>0</v>
      </c>
      <c r="BJ173" s="18" t="s">
        <v>81</v>
      </c>
      <c r="BK173" s="188">
        <f t="shared" si="39"/>
        <v>0</v>
      </c>
      <c r="BL173" s="18" t="s">
        <v>136</v>
      </c>
      <c r="BM173" s="187" t="s">
        <v>588</v>
      </c>
    </row>
    <row r="174" spans="1:65" s="2" customFormat="1" ht="16.5" customHeight="1">
      <c r="A174" s="35"/>
      <c r="B174" s="36"/>
      <c r="C174" s="194" t="s">
        <v>589</v>
      </c>
      <c r="D174" s="194" t="s">
        <v>140</v>
      </c>
      <c r="E174" s="195" t="s">
        <v>590</v>
      </c>
      <c r="F174" s="196" t="s">
        <v>591</v>
      </c>
      <c r="G174" s="197" t="s">
        <v>345</v>
      </c>
      <c r="H174" s="198">
        <v>7</v>
      </c>
      <c r="I174" s="199"/>
      <c r="J174" s="200">
        <f t="shared" si="30"/>
        <v>0</v>
      </c>
      <c r="K174" s="201"/>
      <c r="L174" s="202"/>
      <c r="M174" s="203" t="s">
        <v>19</v>
      </c>
      <c r="N174" s="204" t="s">
        <v>44</v>
      </c>
      <c r="O174" s="65"/>
      <c r="P174" s="185">
        <f t="shared" si="31"/>
        <v>0</v>
      </c>
      <c r="Q174" s="185">
        <v>0</v>
      </c>
      <c r="R174" s="185">
        <f t="shared" si="32"/>
        <v>0</v>
      </c>
      <c r="S174" s="185">
        <v>0</v>
      </c>
      <c r="T174" s="186">
        <f t="shared" si="3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7" t="s">
        <v>143</v>
      </c>
      <c r="AT174" s="187" t="s">
        <v>140</v>
      </c>
      <c r="AU174" s="187" t="s">
        <v>81</v>
      </c>
      <c r="AY174" s="18" t="s">
        <v>129</v>
      </c>
      <c r="BE174" s="188">
        <f t="shared" si="34"/>
        <v>0</v>
      </c>
      <c r="BF174" s="188">
        <f t="shared" si="35"/>
        <v>0</v>
      </c>
      <c r="BG174" s="188">
        <f t="shared" si="36"/>
        <v>0</v>
      </c>
      <c r="BH174" s="188">
        <f t="shared" si="37"/>
        <v>0</v>
      </c>
      <c r="BI174" s="188">
        <f t="shared" si="38"/>
        <v>0</v>
      </c>
      <c r="BJ174" s="18" t="s">
        <v>81</v>
      </c>
      <c r="BK174" s="188">
        <f t="shared" si="39"/>
        <v>0</v>
      </c>
      <c r="BL174" s="18" t="s">
        <v>136</v>
      </c>
      <c r="BM174" s="187" t="s">
        <v>592</v>
      </c>
    </row>
    <row r="175" spans="1:65" s="2" customFormat="1" ht="49.15" customHeight="1">
      <c r="A175" s="35"/>
      <c r="B175" s="36"/>
      <c r="C175" s="194" t="s">
        <v>457</v>
      </c>
      <c r="D175" s="194" t="s">
        <v>140</v>
      </c>
      <c r="E175" s="195" t="s">
        <v>593</v>
      </c>
      <c r="F175" s="196" t="s">
        <v>594</v>
      </c>
      <c r="G175" s="197" t="s">
        <v>345</v>
      </c>
      <c r="H175" s="198">
        <v>10</v>
      </c>
      <c r="I175" s="199"/>
      <c r="J175" s="200">
        <f t="shared" si="30"/>
        <v>0</v>
      </c>
      <c r="K175" s="201"/>
      <c r="L175" s="202"/>
      <c r="M175" s="203" t="s">
        <v>19</v>
      </c>
      <c r="N175" s="204" t="s">
        <v>44</v>
      </c>
      <c r="O175" s="65"/>
      <c r="P175" s="185">
        <f t="shared" si="31"/>
        <v>0</v>
      </c>
      <c r="Q175" s="185">
        <v>0</v>
      </c>
      <c r="R175" s="185">
        <f t="shared" si="32"/>
        <v>0</v>
      </c>
      <c r="S175" s="185">
        <v>0</v>
      </c>
      <c r="T175" s="186">
        <f t="shared" si="3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7" t="s">
        <v>143</v>
      </c>
      <c r="AT175" s="187" t="s">
        <v>140</v>
      </c>
      <c r="AU175" s="187" t="s">
        <v>81</v>
      </c>
      <c r="AY175" s="18" t="s">
        <v>129</v>
      </c>
      <c r="BE175" s="188">
        <f t="shared" si="34"/>
        <v>0</v>
      </c>
      <c r="BF175" s="188">
        <f t="shared" si="35"/>
        <v>0</v>
      </c>
      <c r="BG175" s="188">
        <f t="shared" si="36"/>
        <v>0</v>
      </c>
      <c r="BH175" s="188">
        <f t="shared" si="37"/>
        <v>0</v>
      </c>
      <c r="BI175" s="188">
        <f t="shared" si="38"/>
        <v>0</v>
      </c>
      <c r="BJ175" s="18" t="s">
        <v>81</v>
      </c>
      <c r="BK175" s="188">
        <f t="shared" si="39"/>
        <v>0</v>
      </c>
      <c r="BL175" s="18" t="s">
        <v>136</v>
      </c>
      <c r="BM175" s="187" t="s">
        <v>595</v>
      </c>
    </row>
    <row r="176" spans="1:65" s="2" customFormat="1" ht="21.75" customHeight="1">
      <c r="A176" s="35"/>
      <c r="B176" s="36"/>
      <c r="C176" s="194" t="s">
        <v>596</v>
      </c>
      <c r="D176" s="194" t="s">
        <v>140</v>
      </c>
      <c r="E176" s="195" t="s">
        <v>597</v>
      </c>
      <c r="F176" s="196" t="s">
        <v>598</v>
      </c>
      <c r="G176" s="197" t="s">
        <v>166</v>
      </c>
      <c r="H176" s="243"/>
      <c r="I176" s="199"/>
      <c r="J176" s="200">
        <f t="shared" si="30"/>
        <v>0</v>
      </c>
      <c r="K176" s="201"/>
      <c r="L176" s="202"/>
      <c r="M176" s="203" t="s">
        <v>19</v>
      </c>
      <c r="N176" s="204" t="s">
        <v>44</v>
      </c>
      <c r="O176" s="65"/>
      <c r="P176" s="185">
        <f t="shared" si="31"/>
        <v>0</v>
      </c>
      <c r="Q176" s="185">
        <v>0</v>
      </c>
      <c r="R176" s="185">
        <f t="shared" si="32"/>
        <v>0</v>
      </c>
      <c r="S176" s="185">
        <v>0</v>
      </c>
      <c r="T176" s="186">
        <f t="shared" si="3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7" t="s">
        <v>143</v>
      </c>
      <c r="AT176" s="187" t="s">
        <v>140</v>
      </c>
      <c r="AU176" s="187" t="s">
        <v>81</v>
      </c>
      <c r="AY176" s="18" t="s">
        <v>129</v>
      </c>
      <c r="BE176" s="188">
        <f t="shared" si="34"/>
        <v>0</v>
      </c>
      <c r="BF176" s="188">
        <f t="shared" si="35"/>
        <v>0</v>
      </c>
      <c r="BG176" s="188">
        <f t="shared" si="36"/>
        <v>0</v>
      </c>
      <c r="BH176" s="188">
        <f t="shared" si="37"/>
        <v>0</v>
      </c>
      <c r="BI176" s="188">
        <f t="shared" si="38"/>
        <v>0</v>
      </c>
      <c r="BJ176" s="18" t="s">
        <v>81</v>
      </c>
      <c r="BK176" s="188">
        <f t="shared" si="39"/>
        <v>0</v>
      </c>
      <c r="BL176" s="18" t="s">
        <v>136</v>
      </c>
      <c r="BM176" s="187" t="s">
        <v>599</v>
      </c>
    </row>
    <row r="177" spans="1:65" s="12" customFormat="1" ht="25.9" customHeight="1">
      <c r="B177" s="159"/>
      <c r="C177" s="160"/>
      <c r="D177" s="161" t="s">
        <v>72</v>
      </c>
      <c r="E177" s="162" t="s">
        <v>600</v>
      </c>
      <c r="F177" s="162" t="s">
        <v>601</v>
      </c>
      <c r="G177" s="160"/>
      <c r="H177" s="160"/>
      <c r="I177" s="163"/>
      <c r="J177" s="164">
        <f>BK177</f>
        <v>0</v>
      </c>
      <c r="K177" s="160"/>
      <c r="L177" s="165"/>
      <c r="M177" s="166"/>
      <c r="N177" s="167"/>
      <c r="O177" s="167"/>
      <c r="P177" s="168">
        <f>SUM(P178:P210)</f>
        <v>0</v>
      </c>
      <c r="Q177" s="167"/>
      <c r="R177" s="168">
        <f>SUM(R178:R210)</f>
        <v>0</v>
      </c>
      <c r="S177" s="167"/>
      <c r="T177" s="169">
        <f>SUM(T178:T210)</f>
        <v>0</v>
      </c>
      <c r="AR177" s="170" t="s">
        <v>81</v>
      </c>
      <c r="AT177" s="171" t="s">
        <v>72</v>
      </c>
      <c r="AU177" s="171" t="s">
        <v>73</v>
      </c>
      <c r="AY177" s="170" t="s">
        <v>129</v>
      </c>
      <c r="BK177" s="172">
        <f>SUM(BK178:BK210)</f>
        <v>0</v>
      </c>
    </row>
    <row r="178" spans="1:65" s="2" customFormat="1" ht="16.5" customHeight="1">
      <c r="A178" s="35"/>
      <c r="B178" s="36"/>
      <c r="C178" s="175" t="s">
        <v>460</v>
      </c>
      <c r="D178" s="175" t="s">
        <v>132</v>
      </c>
      <c r="E178" s="176" t="s">
        <v>602</v>
      </c>
      <c r="F178" s="177" t="s">
        <v>603</v>
      </c>
      <c r="G178" s="178" t="s">
        <v>345</v>
      </c>
      <c r="H178" s="179">
        <v>269</v>
      </c>
      <c r="I178" s="180"/>
      <c r="J178" s="181">
        <f t="shared" ref="J178:J210" si="40">ROUND(I178*H178,2)</f>
        <v>0</v>
      </c>
      <c r="K178" s="182"/>
      <c r="L178" s="40"/>
      <c r="M178" s="183" t="s">
        <v>19</v>
      </c>
      <c r="N178" s="184" t="s">
        <v>44</v>
      </c>
      <c r="O178" s="65"/>
      <c r="P178" s="185">
        <f t="shared" ref="P178:P210" si="41">O178*H178</f>
        <v>0</v>
      </c>
      <c r="Q178" s="185">
        <v>0</v>
      </c>
      <c r="R178" s="185">
        <f t="shared" ref="R178:R210" si="42">Q178*H178</f>
        <v>0</v>
      </c>
      <c r="S178" s="185">
        <v>0</v>
      </c>
      <c r="T178" s="186">
        <f t="shared" ref="T178:T210" si="43"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7" t="s">
        <v>136</v>
      </c>
      <c r="AT178" s="187" t="s">
        <v>132</v>
      </c>
      <c r="AU178" s="187" t="s">
        <v>81</v>
      </c>
      <c r="AY178" s="18" t="s">
        <v>129</v>
      </c>
      <c r="BE178" s="188">
        <f t="shared" ref="BE178:BE210" si="44">IF(N178="základní",J178,0)</f>
        <v>0</v>
      </c>
      <c r="BF178" s="188">
        <f t="shared" ref="BF178:BF210" si="45">IF(N178="snížená",J178,0)</f>
        <v>0</v>
      </c>
      <c r="BG178" s="188">
        <f t="shared" ref="BG178:BG210" si="46">IF(N178="zákl. přenesená",J178,0)</f>
        <v>0</v>
      </c>
      <c r="BH178" s="188">
        <f t="shared" ref="BH178:BH210" si="47">IF(N178="sníž. přenesená",J178,0)</f>
        <v>0</v>
      </c>
      <c r="BI178" s="188">
        <f t="shared" ref="BI178:BI210" si="48">IF(N178="nulová",J178,0)</f>
        <v>0</v>
      </c>
      <c r="BJ178" s="18" t="s">
        <v>81</v>
      </c>
      <c r="BK178" s="188">
        <f t="shared" ref="BK178:BK210" si="49">ROUND(I178*H178,2)</f>
        <v>0</v>
      </c>
      <c r="BL178" s="18" t="s">
        <v>136</v>
      </c>
      <c r="BM178" s="187" t="s">
        <v>604</v>
      </c>
    </row>
    <row r="179" spans="1:65" s="2" customFormat="1" ht="16.5" customHeight="1">
      <c r="A179" s="35"/>
      <c r="B179" s="36"/>
      <c r="C179" s="175" t="s">
        <v>605</v>
      </c>
      <c r="D179" s="175" t="s">
        <v>132</v>
      </c>
      <c r="E179" s="176" t="s">
        <v>606</v>
      </c>
      <c r="F179" s="177" t="s">
        <v>607</v>
      </c>
      <c r="G179" s="178" t="s">
        <v>345</v>
      </c>
      <c r="H179" s="179">
        <v>36</v>
      </c>
      <c r="I179" s="180"/>
      <c r="J179" s="181">
        <f t="shared" si="40"/>
        <v>0</v>
      </c>
      <c r="K179" s="182"/>
      <c r="L179" s="40"/>
      <c r="M179" s="183" t="s">
        <v>19</v>
      </c>
      <c r="N179" s="184" t="s">
        <v>44</v>
      </c>
      <c r="O179" s="65"/>
      <c r="P179" s="185">
        <f t="shared" si="41"/>
        <v>0</v>
      </c>
      <c r="Q179" s="185">
        <v>0</v>
      </c>
      <c r="R179" s="185">
        <f t="shared" si="42"/>
        <v>0</v>
      </c>
      <c r="S179" s="185">
        <v>0</v>
      </c>
      <c r="T179" s="186">
        <f t="shared" si="4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7" t="s">
        <v>136</v>
      </c>
      <c r="AT179" s="187" t="s">
        <v>132</v>
      </c>
      <c r="AU179" s="187" t="s">
        <v>81</v>
      </c>
      <c r="AY179" s="18" t="s">
        <v>129</v>
      </c>
      <c r="BE179" s="188">
        <f t="shared" si="44"/>
        <v>0</v>
      </c>
      <c r="BF179" s="188">
        <f t="shared" si="45"/>
        <v>0</v>
      </c>
      <c r="BG179" s="188">
        <f t="shared" si="46"/>
        <v>0</v>
      </c>
      <c r="BH179" s="188">
        <f t="shared" si="47"/>
        <v>0</v>
      </c>
      <c r="BI179" s="188">
        <f t="shared" si="48"/>
        <v>0</v>
      </c>
      <c r="BJ179" s="18" t="s">
        <v>81</v>
      </c>
      <c r="BK179" s="188">
        <f t="shared" si="49"/>
        <v>0</v>
      </c>
      <c r="BL179" s="18" t="s">
        <v>136</v>
      </c>
      <c r="BM179" s="187" t="s">
        <v>608</v>
      </c>
    </row>
    <row r="180" spans="1:65" s="2" customFormat="1" ht="16.5" customHeight="1">
      <c r="A180" s="35"/>
      <c r="B180" s="36"/>
      <c r="C180" s="175" t="s">
        <v>463</v>
      </c>
      <c r="D180" s="175" t="s">
        <v>132</v>
      </c>
      <c r="E180" s="176" t="s">
        <v>609</v>
      </c>
      <c r="F180" s="177" t="s">
        <v>610</v>
      </c>
      <c r="G180" s="178" t="s">
        <v>345</v>
      </c>
      <c r="H180" s="179">
        <v>57</v>
      </c>
      <c r="I180" s="180"/>
      <c r="J180" s="181">
        <f t="shared" si="40"/>
        <v>0</v>
      </c>
      <c r="K180" s="182"/>
      <c r="L180" s="40"/>
      <c r="M180" s="183" t="s">
        <v>19</v>
      </c>
      <c r="N180" s="184" t="s">
        <v>44</v>
      </c>
      <c r="O180" s="65"/>
      <c r="P180" s="185">
        <f t="shared" si="41"/>
        <v>0</v>
      </c>
      <c r="Q180" s="185">
        <v>0</v>
      </c>
      <c r="R180" s="185">
        <f t="shared" si="42"/>
        <v>0</v>
      </c>
      <c r="S180" s="185">
        <v>0</v>
      </c>
      <c r="T180" s="186">
        <f t="shared" si="4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7" t="s">
        <v>136</v>
      </c>
      <c r="AT180" s="187" t="s">
        <v>132</v>
      </c>
      <c r="AU180" s="187" t="s">
        <v>81</v>
      </c>
      <c r="AY180" s="18" t="s">
        <v>129</v>
      </c>
      <c r="BE180" s="188">
        <f t="shared" si="44"/>
        <v>0</v>
      </c>
      <c r="BF180" s="188">
        <f t="shared" si="45"/>
        <v>0</v>
      </c>
      <c r="BG180" s="188">
        <f t="shared" si="46"/>
        <v>0</v>
      </c>
      <c r="BH180" s="188">
        <f t="shared" si="47"/>
        <v>0</v>
      </c>
      <c r="BI180" s="188">
        <f t="shared" si="48"/>
        <v>0</v>
      </c>
      <c r="BJ180" s="18" t="s">
        <v>81</v>
      </c>
      <c r="BK180" s="188">
        <f t="shared" si="49"/>
        <v>0</v>
      </c>
      <c r="BL180" s="18" t="s">
        <v>136</v>
      </c>
      <c r="BM180" s="187" t="s">
        <v>611</v>
      </c>
    </row>
    <row r="181" spans="1:65" s="2" customFormat="1" ht="16.5" customHeight="1">
      <c r="A181" s="35"/>
      <c r="B181" s="36"/>
      <c r="C181" s="175" t="s">
        <v>612</v>
      </c>
      <c r="D181" s="175" t="s">
        <v>132</v>
      </c>
      <c r="E181" s="176" t="s">
        <v>613</v>
      </c>
      <c r="F181" s="177" t="s">
        <v>614</v>
      </c>
      <c r="G181" s="178" t="s">
        <v>155</v>
      </c>
      <c r="H181" s="179">
        <v>180</v>
      </c>
      <c r="I181" s="180"/>
      <c r="J181" s="181">
        <f t="shared" si="40"/>
        <v>0</v>
      </c>
      <c r="K181" s="182"/>
      <c r="L181" s="40"/>
      <c r="M181" s="183" t="s">
        <v>19</v>
      </c>
      <c r="N181" s="184" t="s">
        <v>44</v>
      </c>
      <c r="O181" s="65"/>
      <c r="P181" s="185">
        <f t="shared" si="41"/>
        <v>0</v>
      </c>
      <c r="Q181" s="185">
        <v>0</v>
      </c>
      <c r="R181" s="185">
        <f t="shared" si="42"/>
        <v>0</v>
      </c>
      <c r="S181" s="185">
        <v>0</v>
      </c>
      <c r="T181" s="186">
        <f t="shared" si="4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7" t="s">
        <v>136</v>
      </c>
      <c r="AT181" s="187" t="s">
        <v>132</v>
      </c>
      <c r="AU181" s="187" t="s">
        <v>81</v>
      </c>
      <c r="AY181" s="18" t="s">
        <v>129</v>
      </c>
      <c r="BE181" s="188">
        <f t="shared" si="44"/>
        <v>0</v>
      </c>
      <c r="BF181" s="188">
        <f t="shared" si="45"/>
        <v>0</v>
      </c>
      <c r="BG181" s="188">
        <f t="shared" si="46"/>
        <v>0</v>
      </c>
      <c r="BH181" s="188">
        <f t="shared" si="47"/>
        <v>0</v>
      </c>
      <c r="BI181" s="188">
        <f t="shared" si="48"/>
        <v>0</v>
      </c>
      <c r="BJ181" s="18" t="s">
        <v>81</v>
      </c>
      <c r="BK181" s="188">
        <f t="shared" si="49"/>
        <v>0</v>
      </c>
      <c r="BL181" s="18" t="s">
        <v>136</v>
      </c>
      <c r="BM181" s="187" t="s">
        <v>615</v>
      </c>
    </row>
    <row r="182" spans="1:65" s="2" customFormat="1" ht="16.5" customHeight="1">
      <c r="A182" s="35"/>
      <c r="B182" s="36"/>
      <c r="C182" s="175" t="s">
        <v>467</v>
      </c>
      <c r="D182" s="175" t="s">
        <v>132</v>
      </c>
      <c r="E182" s="176" t="s">
        <v>616</v>
      </c>
      <c r="F182" s="177" t="s">
        <v>617</v>
      </c>
      <c r="G182" s="178" t="s">
        <v>345</v>
      </c>
      <c r="H182" s="179">
        <v>7</v>
      </c>
      <c r="I182" s="180"/>
      <c r="J182" s="181">
        <f t="shared" si="40"/>
        <v>0</v>
      </c>
      <c r="K182" s="182"/>
      <c r="L182" s="40"/>
      <c r="M182" s="183" t="s">
        <v>19</v>
      </c>
      <c r="N182" s="184" t="s">
        <v>44</v>
      </c>
      <c r="O182" s="65"/>
      <c r="P182" s="185">
        <f t="shared" si="41"/>
        <v>0</v>
      </c>
      <c r="Q182" s="185">
        <v>0</v>
      </c>
      <c r="R182" s="185">
        <f t="shared" si="42"/>
        <v>0</v>
      </c>
      <c r="S182" s="185">
        <v>0</v>
      </c>
      <c r="T182" s="186">
        <f t="shared" si="4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7" t="s">
        <v>136</v>
      </c>
      <c r="AT182" s="187" t="s">
        <v>132</v>
      </c>
      <c r="AU182" s="187" t="s">
        <v>81</v>
      </c>
      <c r="AY182" s="18" t="s">
        <v>129</v>
      </c>
      <c r="BE182" s="188">
        <f t="shared" si="44"/>
        <v>0</v>
      </c>
      <c r="BF182" s="188">
        <f t="shared" si="45"/>
        <v>0</v>
      </c>
      <c r="BG182" s="188">
        <f t="shared" si="46"/>
        <v>0</v>
      </c>
      <c r="BH182" s="188">
        <f t="shared" si="47"/>
        <v>0</v>
      </c>
      <c r="BI182" s="188">
        <f t="shared" si="48"/>
        <v>0</v>
      </c>
      <c r="BJ182" s="18" t="s">
        <v>81</v>
      </c>
      <c r="BK182" s="188">
        <f t="shared" si="49"/>
        <v>0</v>
      </c>
      <c r="BL182" s="18" t="s">
        <v>136</v>
      </c>
      <c r="BM182" s="187" t="s">
        <v>618</v>
      </c>
    </row>
    <row r="183" spans="1:65" s="2" customFormat="1" ht="16.5" customHeight="1">
      <c r="A183" s="35"/>
      <c r="B183" s="36"/>
      <c r="C183" s="175" t="s">
        <v>619</v>
      </c>
      <c r="D183" s="175" t="s">
        <v>132</v>
      </c>
      <c r="E183" s="176" t="s">
        <v>620</v>
      </c>
      <c r="F183" s="177" t="s">
        <v>621</v>
      </c>
      <c r="G183" s="178" t="s">
        <v>155</v>
      </c>
      <c r="H183" s="179">
        <v>21</v>
      </c>
      <c r="I183" s="180"/>
      <c r="J183" s="181">
        <f t="shared" si="40"/>
        <v>0</v>
      </c>
      <c r="K183" s="182"/>
      <c r="L183" s="40"/>
      <c r="M183" s="183" t="s">
        <v>19</v>
      </c>
      <c r="N183" s="184" t="s">
        <v>44</v>
      </c>
      <c r="O183" s="65"/>
      <c r="P183" s="185">
        <f t="shared" si="41"/>
        <v>0</v>
      </c>
      <c r="Q183" s="185">
        <v>0</v>
      </c>
      <c r="R183" s="185">
        <f t="shared" si="42"/>
        <v>0</v>
      </c>
      <c r="S183" s="185">
        <v>0</v>
      </c>
      <c r="T183" s="186">
        <f t="shared" si="4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7" t="s">
        <v>136</v>
      </c>
      <c r="AT183" s="187" t="s">
        <v>132</v>
      </c>
      <c r="AU183" s="187" t="s">
        <v>81</v>
      </c>
      <c r="AY183" s="18" t="s">
        <v>129</v>
      </c>
      <c r="BE183" s="188">
        <f t="shared" si="44"/>
        <v>0</v>
      </c>
      <c r="BF183" s="188">
        <f t="shared" si="45"/>
        <v>0</v>
      </c>
      <c r="BG183" s="188">
        <f t="shared" si="46"/>
        <v>0</v>
      </c>
      <c r="BH183" s="188">
        <f t="shared" si="47"/>
        <v>0</v>
      </c>
      <c r="BI183" s="188">
        <f t="shared" si="48"/>
        <v>0</v>
      </c>
      <c r="BJ183" s="18" t="s">
        <v>81</v>
      </c>
      <c r="BK183" s="188">
        <f t="shared" si="49"/>
        <v>0</v>
      </c>
      <c r="BL183" s="18" t="s">
        <v>136</v>
      </c>
      <c r="BM183" s="187" t="s">
        <v>622</v>
      </c>
    </row>
    <row r="184" spans="1:65" s="2" customFormat="1" ht="16.5" customHeight="1">
      <c r="A184" s="35"/>
      <c r="B184" s="36"/>
      <c r="C184" s="175" t="s">
        <v>470</v>
      </c>
      <c r="D184" s="175" t="s">
        <v>132</v>
      </c>
      <c r="E184" s="176" t="s">
        <v>623</v>
      </c>
      <c r="F184" s="177" t="s">
        <v>624</v>
      </c>
      <c r="G184" s="178" t="s">
        <v>155</v>
      </c>
      <c r="H184" s="179">
        <v>30</v>
      </c>
      <c r="I184" s="180"/>
      <c r="J184" s="181">
        <f t="shared" si="40"/>
        <v>0</v>
      </c>
      <c r="K184" s="182"/>
      <c r="L184" s="40"/>
      <c r="M184" s="183" t="s">
        <v>19</v>
      </c>
      <c r="N184" s="184" t="s">
        <v>44</v>
      </c>
      <c r="O184" s="65"/>
      <c r="P184" s="185">
        <f t="shared" si="41"/>
        <v>0</v>
      </c>
      <c r="Q184" s="185">
        <v>0</v>
      </c>
      <c r="R184" s="185">
        <f t="shared" si="42"/>
        <v>0</v>
      </c>
      <c r="S184" s="185">
        <v>0</v>
      </c>
      <c r="T184" s="186">
        <f t="shared" si="4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7" t="s">
        <v>136</v>
      </c>
      <c r="AT184" s="187" t="s">
        <v>132</v>
      </c>
      <c r="AU184" s="187" t="s">
        <v>81</v>
      </c>
      <c r="AY184" s="18" t="s">
        <v>129</v>
      </c>
      <c r="BE184" s="188">
        <f t="shared" si="44"/>
        <v>0</v>
      </c>
      <c r="BF184" s="188">
        <f t="shared" si="45"/>
        <v>0</v>
      </c>
      <c r="BG184" s="188">
        <f t="shared" si="46"/>
        <v>0</v>
      </c>
      <c r="BH184" s="188">
        <f t="shared" si="47"/>
        <v>0</v>
      </c>
      <c r="BI184" s="188">
        <f t="shared" si="48"/>
        <v>0</v>
      </c>
      <c r="BJ184" s="18" t="s">
        <v>81</v>
      </c>
      <c r="BK184" s="188">
        <f t="shared" si="49"/>
        <v>0</v>
      </c>
      <c r="BL184" s="18" t="s">
        <v>136</v>
      </c>
      <c r="BM184" s="187" t="s">
        <v>625</v>
      </c>
    </row>
    <row r="185" spans="1:65" s="2" customFormat="1" ht="16.5" customHeight="1">
      <c r="A185" s="35"/>
      <c r="B185" s="36"/>
      <c r="C185" s="175" t="s">
        <v>626</v>
      </c>
      <c r="D185" s="175" t="s">
        <v>132</v>
      </c>
      <c r="E185" s="176" t="s">
        <v>627</v>
      </c>
      <c r="F185" s="177" t="s">
        <v>628</v>
      </c>
      <c r="G185" s="178" t="s">
        <v>345</v>
      </c>
      <c r="H185" s="179">
        <v>1</v>
      </c>
      <c r="I185" s="180"/>
      <c r="J185" s="181">
        <f t="shared" si="40"/>
        <v>0</v>
      </c>
      <c r="K185" s="182"/>
      <c r="L185" s="40"/>
      <c r="M185" s="183" t="s">
        <v>19</v>
      </c>
      <c r="N185" s="184" t="s">
        <v>44</v>
      </c>
      <c r="O185" s="65"/>
      <c r="P185" s="185">
        <f t="shared" si="41"/>
        <v>0</v>
      </c>
      <c r="Q185" s="185">
        <v>0</v>
      </c>
      <c r="R185" s="185">
        <f t="shared" si="42"/>
        <v>0</v>
      </c>
      <c r="S185" s="185">
        <v>0</v>
      </c>
      <c r="T185" s="186">
        <f t="shared" si="4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7" t="s">
        <v>136</v>
      </c>
      <c r="AT185" s="187" t="s">
        <v>132</v>
      </c>
      <c r="AU185" s="187" t="s">
        <v>81</v>
      </c>
      <c r="AY185" s="18" t="s">
        <v>129</v>
      </c>
      <c r="BE185" s="188">
        <f t="shared" si="44"/>
        <v>0</v>
      </c>
      <c r="BF185" s="188">
        <f t="shared" si="45"/>
        <v>0</v>
      </c>
      <c r="BG185" s="188">
        <f t="shared" si="46"/>
        <v>0</v>
      </c>
      <c r="BH185" s="188">
        <f t="shared" si="47"/>
        <v>0</v>
      </c>
      <c r="BI185" s="188">
        <f t="shared" si="48"/>
        <v>0</v>
      </c>
      <c r="BJ185" s="18" t="s">
        <v>81</v>
      </c>
      <c r="BK185" s="188">
        <f t="shared" si="49"/>
        <v>0</v>
      </c>
      <c r="BL185" s="18" t="s">
        <v>136</v>
      </c>
      <c r="BM185" s="187" t="s">
        <v>629</v>
      </c>
    </row>
    <row r="186" spans="1:65" s="2" customFormat="1" ht="16.5" customHeight="1">
      <c r="A186" s="35"/>
      <c r="B186" s="36"/>
      <c r="C186" s="175" t="s">
        <v>474</v>
      </c>
      <c r="D186" s="175" t="s">
        <v>132</v>
      </c>
      <c r="E186" s="176" t="s">
        <v>630</v>
      </c>
      <c r="F186" s="177" t="s">
        <v>631</v>
      </c>
      <c r="G186" s="178" t="s">
        <v>345</v>
      </c>
      <c r="H186" s="179">
        <v>2</v>
      </c>
      <c r="I186" s="180"/>
      <c r="J186" s="181">
        <f t="shared" si="40"/>
        <v>0</v>
      </c>
      <c r="K186" s="182"/>
      <c r="L186" s="40"/>
      <c r="M186" s="183" t="s">
        <v>19</v>
      </c>
      <c r="N186" s="184" t="s">
        <v>44</v>
      </c>
      <c r="O186" s="65"/>
      <c r="P186" s="185">
        <f t="shared" si="41"/>
        <v>0</v>
      </c>
      <c r="Q186" s="185">
        <v>0</v>
      </c>
      <c r="R186" s="185">
        <f t="shared" si="42"/>
        <v>0</v>
      </c>
      <c r="S186" s="185">
        <v>0</v>
      </c>
      <c r="T186" s="186">
        <f t="shared" si="4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7" t="s">
        <v>136</v>
      </c>
      <c r="AT186" s="187" t="s">
        <v>132</v>
      </c>
      <c r="AU186" s="187" t="s">
        <v>81</v>
      </c>
      <c r="AY186" s="18" t="s">
        <v>129</v>
      </c>
      <c r="BE186" s="188">
        <f t="shared" si="44"/>
        <v>0</v>
      </c>
      <c r="BF186" s="188">
        <f t="shared" si="45"/>
        <v>0</v>
      </c>
      <c r="BG186" s="188">
        <f t="shared" si="46"/>
        <v>0</v>
      </c>
      <c r="BH186" s="188">
        <f t="shared" si="47"/>
        <v>0</v>
      </c>
      <c r="BI186" s="188">
        <f t="shared" si="48"/>
        <v>0</v>
      </c>
      <c r="BJ186" s="18" t="s">
        <v>81</v>
      </c>
      <c r="BK186" s="188">
        <f t="shared" si="49"/>
        <v>0</v>
      </c>
      <c r="BL186" s="18" t="s">
        <v>136</v>
      </c>
      <c r="BM186" s="187" t="s">
        <v>632</v>
      </c>
    </row>
    <row r="187" spans="1:65" s="2" customFormat="1" ht="16.5" customHeight="1">
      <c r="A187" s="35"/>
      <c r="B187" s="36"/>
      <c r="C187" s="175" t="s">
        <v>633</v>
      </c>
      <c r="D187" s="175" t="s">
        <v>132</v>
      </c>
      <c r="E187" s="176" t="s">
        <v>634</v>
      </c>
      <c r="F187" s="177" t="s">
        <v>635</v>
      </c>
      <c r="G187" s="178" t="s">
        <v>345</v>
      </c>
      <c r="H187" s="179">
        <v>1</v>
      </c>
      <c r="I187" s="180"/>
      <c r="J187" s="181">
        <f t="shared" si="40"/>
        <v>0</v>
      </c>
      <c r="K187" s="182"/>
      <c r="L187" s="40"/>
      <c r="M187" s="183" t="s">
        <v>19</v>
      </c>
      <c r="N187" s="184" t="s">
        <v>44</v>
      </c>
      <c r="O187" s="65"/>
      <c r="P187" s="185">
        <f t="shared" si="41"/>
        <v>0</v>
      </c>
      <c r="Q187" s="185">
        <v>0</v>
      </c>
      <c r="R187" s="185">
        <f t="shared" si="42"/>
        <v>0</v>
      </c>
      <c r="S187" s="185">
        <v>0</v>
      </c>
      <c r="T187" s="186">
        <f t="shared" si="4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7" t="s">
        <v>136</v>
      </c>
      <c r="AT187" s="187" t="s">
        <v>132</v>
      </c>
      <c r="AU187" s="187" t="s">
        <v>81</v>
      </c>
      <c r="AY187" s="18" t="s">
        <v>129</v>
      </c>
      <c r="BE187" s="188">
        <f t="shared" si="44"/>
        <v>0</v>
      </c>
      <c r="BF187" s="188">
        <f t="shared" si="45"/>
        <v>0</v>
      </c>
      <c r="BG187" s="188">
        <f t="shared" si="46"/>
        <v>0</v>
      </c>
      <c r="BH187" s="188">
        <f t="shared" si="47"/>
        <v>0</v>
      </c>
      <c r="BI187" s="188">
        <f t="shared" si="48"/>
        <v>0</v>
      </c>
      <c r="BJ187" s="18" t="s">
        <v>81</v>
      </c>
      <c r="BK187" s="188">
        <f t="shared" si="49"/>
        <v>0</v>
      </c>
      <c r="BL187" s="18" t="s">
        <v>136</v>
      </c>
      <c r="BM187" s="187" t="s">
        <v>636</v>
      </c>
    </row>
    <row r="188" spans="1:65" s="2" customFormat="1" ht="16.5" customHeight="1">
      <c r="A188" s="35"/>
      <c r="B188" s="36"/>
      <c r="C188" s="175" t="s">
        <v>477</v>
      </c>
      <c r="D188" s="175" t="s">
        <v>132</v>
      </c>
      <c r="E188" s="176" t="s">
        <v>637</v>
      </c>
      <c r="F188" s="177" t="s">
        <v>638</v>
      </c>
      <c r="G188" s="178" t="s">
        <v>345</v>
      </c>
      <c r="H188" s="179">
        <v>60</v>
      </c>
      <c r="I188" s="180"/>
      <c r="J188" s="181">
        <f t="shared" si="40"/>
        <v>0</v>
      </c>
      <c r="K188" s="182"/>
      <c r="L188" s="40"/>
      <c r="M188" s="183" t="s">
        <v>19</v>
      </c>
      <c r="N188" s="184" t="s">
        <v>44</v>
      </c>
      <c r="O188" s="65"/>
      <c r="P188" s="185">
        <f t="shared" si="41"/>
        <v>0</v>
      </c>
      <c r="Q188" s="185">
        <v>0</v>
      </c>
      <c r="R188" s="185">
        <f t="shared" si="42"/>
        <v>0</v>
      </c>
      <c r="S188" s="185">
        <v>0</v>
      </c>
      <c r="T188" s="186">
        <f t="shared" si="4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7" t="s">
        <v>136</v>
      </c>
      <c r="AT188" s="187" t="s">
        <v>132</v>
      </c>
      <c r="AU188" s="187" t="s">
        <v>81</v>
      </c>
      <c r="AY188" s="18" t="s">
        <v>129</v>
      </c>
      <c r="BE188" s="188">
        <f t="shared" si="44"/>
        <v>0</v>
      </c>
      <c r="BF188" s="188">
        <f t="shared" si="45"/>
        <v>0</v>
      </c>
      <c r="BG188" s="188">
        <f t="shared" si="46"/>
        <v>0</v>
      </c>
      <c r="BH188" s="188">
        <f t="shared" si="47"/>
        <v>0</v>
      </c>
      <c r="BI188" s="188">
        <f t="shared" si="48"/>
        <v>0</v>
      </c>
      <c r="BJ188" s="18" t="s">
        <v>81</v>
      </c>
      <c r="BK188" s="188">
        <f t="shared" si="49"/>
        <v>0</v>
      </c>
      <c r="BL188" s="18" t="s">
        <v>136</v>
      </c>
      <c r="BM188" s="187" t="s">
        <v>639</v>
      </c>
    </row>
    <row r="189" spans="1:65" s="2" customFormat="1" ht="16.5" customHeight="1">
      <c r="A189" s="35"/>
      <c r="B189" s="36"/>
      <c r="C189" s="175" t="s">
        <v>640</v>
      </c>
      <c r="D189" s="175" t="s">
        <v>132</v>
      </c>
      <c r="E189" s="176" t="s">
        <v>641</v>
      </c>
      <c r="F189" s="177" t="s">
        <v>642</v>
      </c>
      <c r="G189" s="178" t="s">
        <v>345</v>
      </c>
      <c r="H189" s="179">
        <v>80</v>
      </c>
      <c r="I189" s="180"/>
      <c r="J189" s="181">
        <f t="shared" si="40"/>
        <v>0</v>
      </c>
      <c r="K189" s="182"/>
      <c r="L189" s="40"/>
      <c r="M189" s="183" t="s">
        <v>19</v>
      </c>
      <c r="N189" s="184" t="s">
        <v>44</v>
      </c>
      <c r="O189" s="65"/>
      <c r="P189" s="185">
        <f t="shared" si="41"/>
        <v>0</v>
      </c>
      <c r="Q189" s="185">
        <v>0</v>
      </c>
      <c r="R189" s="185">
        <f t="shared" si="42"/>
        <v>0</v>
      </c>
      <c r="S189" s="185">
        <v>0</v>
      </c>
      <c r="T189" s="186">
        <f t="shared" si="4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7" t="s">
        <v>136</v>
      </c>
      <c r="AT189" s="187" t="s">
        <v>132</v>
      </c>
      <c r="AU189" s="187" t="s">
        <v>81</v>
      </c>
      <c r="AY189" s="18" t="s">
        <v>129</v>
      </c>
      <c r="BE189" s="188">
        <f t="shared" si="44"/>
        <v>0</v>
      </c>
      <c r="BF189" s="188">
        <f t="shared" si="45"/>
        <v>0</v>
      </c>
      <c r="BG189" s="188">
        <f t="shared" si="46"/>
        <v>0</v>
      </c>
      <c r="BH189" s="188">
        <f t="shared" si="47"/>
        <v>0</v>
      </c>
      <c r="BI189" s="188">
        <f t="shared" si="48"/>
        <v>0</v>
      </c>
      <c r="BJ189" s="18" t="s">
        <v>81</v>
      </c>
      <c r="BK189" s="188">
        <f t="shared" si="49"/>
        <v>0</v>
      </c>
      <c r="BL189" s="18" t="s">
        <v>136</v>
      </c>
      <c r="BM189" s="187" t="s">
        <v>643</v>
      </c>
    </row>
    <row r="190" spans="1:65" s="2" customFormat="1" ht="16.5" customHeight="1">
      <c r="A190" s="35"/>
      <c r="B190" s="36"/>
      <c r="C190" s="175" t="s">
        <v>222</v>
      </c>
      <c r="D190" s="175" t="s">
        <v>132</v>
      </c>
      <c r="E190" s="176" t="s">
        <v>644</v>
      </c>
      <c r="F190" s="177" t="s">
        <v>645</v>
      </c>
      <c r="G190" s="178" t="s">
        <v>155</v>
      </c>
      <c r="H190" s="179">
        <v>3560</v>
      </c>
      <c r="I190" s="180"/>
      <c r="J190" s="181">
        <f t="shared" si="40"/>
        <v>0</v>
      </c>
      <c r="K190" s="182"/>
      <c r="L190" s="40"/>
      <c r="M190" s="183" t="s">
        <v>19</v>
      </c>
      <c r="N190" s="184" t="s">
        <v>44</v>
      </c>
      <c r="O190" s="65"/>
      <c r="P190" s="185">
        <f t="shared" si="41"/>
        <v>0</v>
      </c>
      <c r="Q190" s="185">
        <v>0</v>
      </c>
      <c r="R190" s="185">
        <f t="shared" si="42"/>
        <v>0</v>
      </c>
      <c r="S190" s="185">
        <v>0</v>
      </c>
      <c r="T190" s="186">
        <f t="shared" si="4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7" t="s">
        <v>136</v>
      </c>
      <c r="AT190" s="187" t="s">
        <v>132</v>
      </c>
      <c r="AU190" s="187" t="s">
        <v>81</v>
      </c>
      <c r="AY190" s="18" t="s">
        <v>129</v>
      </c>
      <c r="BE190" s="188">
        <f t="shared" si="44"/>
        <v>0</v>
      </c>
      <c r="BF190" s="188">
        <f t="shared" si="45"/>
        <v>0</v>
      </c>
      <c r="BG190" s="188">
        <f t="shared" si="46"/>
        <v>0</v>
      </c>
      <c r="BH190" s="188">
        <f t="shared" si="47"/>
        <v>0</v>
      </c>
      <c r="BI190" s="188">
        <f t="shared" si="48"/>
        <v>0</v>
      </c>
      <c r="BJ190" s="18" t="s">
        <v>81</v>
      </c>
      <c r="BK190" s="188">
        <f t="shared" si="49"/>
        <v>0</v>
      </c>
      <c r="BL190" s="18" t="s">
        <v>136</v>
      </c>
      <c r="BM190" s="187" t="s">
        <v>646</v>
      </c>
    </row>
    <row r="191" spans="1:65" s="2" customFormat="1" ht="16.5" customHeight="1">
      <c r="A191" s="35"/>
      <c r="B191" s="36"/>
      <c r="C191" s="175" t="s">
        <v>231</v>
      </c>
      <c r="D191" s="175" t="s">
        <v>132</v>
      </c>
      <c r="E191" s="176" t="s">
        <v>647</v>
      </c>
      <c r="F191" s="177" t="s">
        <v>648</v>
      </c>
      <c r="G191" s="178" t="s">
        <v>155</v>
      </c>
      <c r="H191" s="179">
        <v>30</v>
      </c>
      <c r="I191" s="180"/>
      <c r="J191" s="181">
        <f t="shared" si="40"/>
        <v>0</v>
      </c>
      <c r="K191" s="182"/>
      <c r="L191" s="40"/>
      <c r="M191" s="183" t="s">
        <v>19</v>
      </c>
      <c r="N191" s="184" t="s">
        <v>44</v>
      </c>
      <c r="O191" s="65"/>
      <c r="P191" s="185">
        <f t="shared" si="41"/>
        <v>0</v>
      </c>
      <c r="Q191" s="185">
        <v>0</v>
      </c>
      <c r="R191" s="185">
        <f t="shared" si="42"/>
        <v>0</v>
      </c>
      <c r="S191" s="185">
        <v>0</v>
      </c>
      <c r="T191" s="186">
        <f t="shared" si="4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7" t="s">
        <v>136</v>
      </c>
      <c r="AT191" s="187" t="s">
        <v>132</v>
      </c>
      <c r="AU191" s="187" t="s">
        <v>81</v>
      </c>
      <c r="AY191" s="18" t="s">
        <v>129</v>
      </c>
      <c r="BE191" s="188">
        <f t="shared" si="44"/>
        <v>0</v>
      </c>
      <c r="BF191" s="188">
        <f t="shared" si="45"/>
        <v>0</v>
      </c>
      <c r="BG191" s="188">
        <f t="shared" si="46"/>
        <v>0</v>
      </c>
      <c r="BH191" s="188">
        <f t="shared" si="47"/>
        <v>0</v>
      </c>
      <c r="BI191" s="188">
        <f t="shared" si="48"/>
        <v>0</v>
      </c>
      <c r="BJ191" s="18" t="s">
        <v>81</v>
      </c>
      <c r="BK191" s="188">
        <f t="shared" si="49"/>
        <v>0</v>
      </c>
      <c r="BL191" s="18" t="s">
        <v>136</v>
      </c>
      <c r="BM191" s="187" t="s">
        <v>649</v>
      </c>
    </row>
    <row r="192" spans="1:65" s="2" customFormat="1" ht="16.5" customHeight="1">
      <c r="A192" s="35"/>
      <c r="B192" s="36"/>
      <c r="C192" s="175" t="s">
        <v>483</v>
      </c>
      <c r="D192" s="175" t="s">
        <v>132</v>
      </c>
      <c r="E192" s="176" t="s">
        <v>650</v>
      </c>
      <c r="F192" s="177" t="s">
        <v>651</v>
      </c>
      <c r="G192" s="178" t="s">
        <v>155</v>
      </c>
      <c r="H192" s="179">
        <v>500</v>
      </c>
      <c r="I192" s="180"/>
      <c r="J192" s="181">
        <f t="shared" si="40"/>
        <v>0</v>
      </c>
      <c r="K192" s="182"/>
      <c r="L192" s="40"/>
      <c r="M192" s="183" t="s">
        <v>19</v>
      </c>
      <c r="N192" s="184" t="s">
        <v>44</v>
      </c>
      <c r="O192" s="65"/>
      <c r="P192" s="185">
        <f t="shared" si="41"/>
        <v>0</v>
      </c>
      <c r="Q192" s="185">
        <v>0</v>
      </c>
      <c r="R192" s="185">
        <f t="shared" si="42"/>
        <v>0</v>
      </c>
      <c r="S192" s="185">
        <v>0</v>
      </c>
      <c r="T192" s="186">
        <f t="shared" si="4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7" t="s">
        <v>136</v>
      </c>
      <c r="AT192" s="187" t="s">
        <v>132</v>
      </c>
      <c r="AU192" s="187" t="s">
        <v>81</v>
      </c>
      <c r="AY192" s="18" t="s">
        <v>129</v>
      </c>
      <c r="BE192" s="188">
        <f t="shared" si="44"/>
        <v>0</v>
      </c>
      <c r="BF192" s="188">
        <f t="shared" si="45"/>
        <v>0</v>
      </c>
      <c r="BG192" s="188">
        <f t="shared" si="46"/>
        <v>0</v>
      </c>
      <c r="BH192" s="188">
        <f t="shared" si="47"/>
        <v>0</v>
      </c>
      <c r="BI192" s="188">
        <f t="shared" si="48"/>
        <v>0</v>
      </c>
      <c r="BJ192" s="18" t="s">
        <v>81</v>
      </c>
      <c r="BK192" s="188">
        <f t="shared" si="49"/>
        <v>0</v>
      </c>
      <c r="BL192" s="18" t="s">
        <v>136</v>
      </c>
      <c r="BM192" s="187" t="s">
        <v>652</v>
      </c>
    </row>
    <row r="193" spans="1:65" s="2" customFormat="1" ht="16.5" customHeight="1">
      <c r="A193" s="35"/>
      <c r="B193" s="36"/>
      <c r="C193" s="175" t="s">
        <v>236</v>
      </c>
      <c r="D193" s="175" t="s">
        <v>132</v>
      </c>
      <c r="E193" s="176" t="s">
        <v>653</v>
      </c>
      <c r="F193" s="177" t="s">
        <v>654</v>
      </c>
      <c r="G193" s="178" t="s">
        <v>155</v>
      </c>
      <c r="H193" s="179">
        <v>210</v>
      </c>
      <c r="I193" s="180"/>
      <c r="J193" s="181">
        <f t="shared" si="40"/>
        <v>0</v>
      </c>
      <c r="K193" s="182"/>
      <c r="L193" s="40"/>
      <c r="M193" s="183" t="s">
        <v>19</v>
      </c>
      <c r="N193" s="184" t="s">
        <v>44</v>
      </c>
      <c r="O193" s="65"/>
      <c r="P193" s="185">
        <f t="shared" si="41"/>
        <v>0</v>
      </c>
      <c r="Q193" s="185">
        <v>0</v>
      </c>
      <c r="R193" s="185">
        <f t="shared" si="42"/>
        <v>0</v>
      </c>
      <c r="S193" s="185">
        <v>0</v>
      </c>
      <c r="T193" s="186">
        <f t="shared" si="4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7" t="s">
        <v>136</v>
      </c>
      <c r="AT193" s="187" t="s">
        <v>132</v>
      </c>
      <c r="AU193" s="187" t="s">
        <v>81</v>
      </c>
      <c r="AY193" s="18" t="s">
        <v>129</v>
      </c>
      <c r="BE193" s="188">
        <f t="shared" si="44"/>
        <v>0</v>
      </c>
      <c r="BF193" s="188">
        <f t="shared" si="45"/>
        <v>0</v>
      </c>
      <c r="BG193" s="188">
        <f t="shared" si="46"/>
        <v>0</v>
      </c>
      <c r="BH193" s="188">
        <f t="shared" si="47"/>
        <v>0</v>
      </c>
      <c r="BI193" s="188">
        <f t="shared" si="48"/>
        <v>0</v>
      </c>
      <c r="BJ193" s="18" t="s">
        <v>81</v>
      </c>
      <c r="BK193" s="188">
        <f t="shared" si="49"/>
        <v>0</v>
      </c>
      <c r="BL193" s="18" t="s">
        <v>136</v>
      </c>
      <c r="BM193" s="187" t="s">
        <v>655</v>
      </c>
    </row>
    <row r="194" spans="1:65" s="2" customFormat="1" ht="16.5" customHeight="1">
      <c r="A194" s="35"/>
      <c r="B194" s="36"/>
      <c r="C194" s="175" t="s">
        <v>488</v>
      </c>
      <c r="D194" s="175" t="s">
        <v>132</v>
      </c>
      <c r="E194" s="176" t="s">
        <v>656</v>
      </c>
      <c r="F194" s="177" t="s">
        <v>657</v>
      </c>
      <c r="G194" s="178" t="s">
        <v>345</v>
      </c>
      <c r="H194" s="179">
        <v>58</v>
      </c>
      <c r="I194" s="180"/>
      <c r="J194" s="181">
        <f t="shared" si="40"/>
        <v>0</v>
      </c>
      <c r="K194" s="182"/>
      <c r="L194" s="40"/>
      <c r="M194" s="183" t="s">
        <v>19</v>
      </c>
      <c r="N194" s="184" t="s">
        <v>44</v>
      </c>
      <c r="O194" s="65"/>
      <c r="P194" s="185">
        <f t="shared" si="41"/>
        <v>0</v>
      </c>
      <c r="Q194" s="185">
        <v>0</v>
      </c>
      <c r="R194" s="185">
        <f t="shared" si="42"/>
        <v>0</v>
      </c>
      <c r="S194" s="185">
        <v>0</v>
      </c>
      <c r="T194" s="186">
        <f t="shared" si="4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7" t="s">
        <v>136</v>
      </c>
      <c r="AT194" s="187" t="s">
        <v>132</v>
      </c>
      <c r="AU194" s="187" t="s">
        <v>81</v>
      </c>
      <c r="AY194" s="18" t="s">
        <v>129</v>
      </c>
      <c r="BE194" s="188">
        <f t="shared" si="44"/>
        <v>0</v>
      </c>
      <c r="BF194" s="188">
        <f t="shared" si="45"/>
        <v>0</v>
      </c>
      <c r="BG194" s="188">
        <f t="shared" si="46"/>
        <v>0</v>
      </c>
      <c r="BH194" s="188">
        <f t="shared" si="47"/>
        <v>0</v>
      </c>
      <c r="BI194" s="188">
        <f t="shared" si="48"/>
        <v>0</v>
      </c>
      <c r="BJ194" s="18" t="s">
        <v>81</v>
      </c>
      <c r="BK194" s="188">
        <f t="shared" si="49"/>
        <v>0</v>
      </c>
      <c r="BL194" s="18" t="s">
        <v>136</v>
      </c>
      <c r="BM194" s="187" t="s">
        <v>658</v>
      </c>
    </row>
    <row r="195" spans="1:65" s="2" customFormat="1" ht="16.5" customHeight="1">
      <c r="A195" s="35"/>
      <c r="B195" s="36"/>
      <c r="C195" s="175" t="s">
        <v>659</v>
      </c>
      <c r="D195" s="175" t="s">
        <v>132</v>
      </c>
      <c r="E195" s="176" t="s">
        <v>660</v>
      </c>
      <c r="F195" s="177" t="s">
        <v>661</v>
      </c>
      <c r="G195" s="178" t="s">
        <v>345</v>
      </c>
      <c r="H195" s="179">
        <v>65</v>
      </c>
      <c r="I195" s="180"/>
      <c r="J195" s="181">
        <f t="shared" si="40"/>
        <v>0</v>
      </c>
      <c r="K195" s="182"/>
      <c r="L195" s="40"/>
      <c r="M195" s="183" t="s">
        <v>19</v>
      </c>
      <c r="N195" s="184" t="s">
        <v>44</v>
      </c>
      <c r="O195" s="65"/>
      <c r="P195" s="185">
        <f t="shared" si="41"/>
        <v>0</v>
      </c>
      <c r="Q195" s="185">
        <v>0</v>
      </c>
      <c r="R195" s="185">
        <f t="shared" si="42"/>
        <v>0</v>
      </c>
      <c r="S195" s="185">
        <v>0</v>
      </c>
      <c r="T195" s="186">
        <f t="shared" si="4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7" t="s">
        <v>136</v>
      </c>
      <c r="AT195" s="187" t="s">
        <v>132</v>
      </c>
      <c r="AU195" s="187" t="s">
        <v>81</v>
      </c>
      <c r="AY195" s="18" t="s">
        <v>129</v>
      </c>
      <c r="BE195" s="188">
        <f t="shared" si="44"/>
        <v>0</v>
      </c>
      <c r="BF195" s="188">
        <f t="shared" si="45"/>
        <v>0</v>
      </c>
      <c r="BG195" s="188">
        <f t="shared" si="46"/>
        <v>0</v>
      </c>
      <c r="BH195" s="188">
        <f t="shared" si="47"/>
        <v>0</v>
      </c>
      <c r="BI195" s="188">
        <f t="shared" si="48"/>
        <v>0</v>
      </c>
      <c r="BJ195" s="18" t="s">
        <v>81</v>
      </c>
      <c r="BK195" s="188">
        <f t="shared" si="49"/>
        <v>0</v>
      </c>
      <c r="BL195" s="18" t="s">
        <v>136</v>
      </c>
      <c r="BM195" s="187" t="s">
        <v>662</v>
      </c>
    </row>
    <row r="196" spans="1:65" s="2" customFormat="1" ht="24.2" customHeight="1">
      <c r="A196" s="35"/>
      <c r="B196" s="36"/>
      <c r="C196" s="175" t="s">
        <v>491</v>
      </c>
      <c r="D196" s="175" t="s">
        <v>132</v>
      </c>
      <c r="E196" s="176" t="s">
        <v>663</v>
      </c>
      <c r="F196" s="177" t="s">
        <v>664</v>
      </c>
      <c r="G196" s="178" t="s">
        <v>345</v>
      </c>
      <c r="H196" s="179">
        <v>49</v>
      </c>
      <c r="I196" s="180"/>
      <c r="J196" s="181">
        <f t="shared" si="40"/>
        <v>0</v>
      </c>
      <c r="K196" s="182"/>
      <c r="L196" s="40"/>
      <c r="M196" s="183" t="s">
        <v>19</v>
      </c>
      <c r="N196" s="184" t="s">
        <v>44</v>
      </c>
      <c r="O196" s="65"/>
      <c r="P196" s="185">
        <f t="shared" si="41"/>
        <v>0</v>
      </c>
      <c r="Q196" s="185">
        <v>0</v>
      </c>
      <c r="R196" s="185">
        <f t="shared" si="42"/>
        <v>0</v>
      </c>
      <c r="S196" s="185">
        <v>0</v>
      </c>
      <c r="T196" s="186">
        <f t="shared" si="4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7" t="s">
        <v>136</v>
      </c>
      <c r="AT196" s="187" t="s">
        <v>132</v>
      </c>
      <c r="AU196" s="187" t="s">
        <v>81</v>
      </c>
      <c r="AY196" s="18" t="s">
        <v>129</v>
      </c>
      <c r="BE196" s="188">
        <f t="shared" si="44"/>
        <v>0</v>
      </c>
      <c r="BF196" s="188">
        <f t="shared" si="45"/>
        <v>0</v>
      </c>
      <c r="BG196" s="188">
        <f t="shared" si="46"/>
        <v>0</v>
      </c>
      <c r="BH196" s="188">
        <f t="shared" si="47"/>
        <v>0</v>
      </c>
      <c r="BI196" s="188">
        <f t="shared" si="48"/>
        <v>0</v>
      </c>
      <c r="BJ196" s="18" t="s">
        <v>81</v>
      </c>
      <c r="BK196" s="188">
        <f t="shared" si="49"/>
        <v>0</v>
      </c>
      <c r="BL196" s="18" t="s">
        <v>136</v>
      </c>
      <c r="BM196" s="187" t="s">
        <v>665</v>
      </c>
    </row>
    <row r="197" spans="1:65" s="2" customFormat="1" ht="16.5" customHeight="1">
      <c r="A197" s="35"/>
      <c r="B197" s="36"/>
      <c r="C197" s="175" t="s">
        <v>666</v>
      </c>
      <c r="D197" s="175" t="s">
        <v>132</v>
      </c>
      <c r="E197" s="176" t="s">
        <v>667</v>
      </c>
      <c r="F197" s="177" t="s">
        <v>668</v>
      </c>
      <c r="G197" s="178" t="s">
        <v>345</v>
      </c>
      <c r="H197" s="179">
        <v>212</v>
      </c>
      <c r="I197" s="180"/>
      <c r="J197" s="181">
        <f t="shared" si="40"/>
        <v>0</v>
      </c>
      <c r="K197" s="182"/>
      <c r="L197" s="40"/>
      <c r="M197" s="183" t="s">
        <v>19</v>
      </c>
      <c r="N197" s="184" t="s">
        <v>44</v>
      </c>
      <c r="O197" s="65"/>
      <c r="P197" s="185">
        <f t="shared" si="41"/>
        <v>0</v>
      </c>
      <c r="Q197" s="185">
        <v>0</v>
      </c>
      <c r="R197" s="185">
        <f t="shared" si="42"/>
        <v>0</v>
      </c>
      <c r="S197" s="185">
        <v>0</v>
      </c>
      <c r="T197" s="186">
        <f t="shared" si="4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7" t="s">
        <v>136</v>
      </c>
      <c r="AT197" s="187" t="s">
        <v>132</v>
      </c>
      <c r="AU197" s="187" t="s">
        <v>81</v>
      </c>
      <c r="AY197" s="18" t="s">
        <v>129</v>
      </c>
      <c r="BE197" s="188">
        <f t="shared" si="44"/>
        <v>0</v>
      </c>
      <c r="BF197" s="188">
        <f t="shared" si="45"/>
        <v>0</v>
      </c>
      <c r="BG197" s="188">
        <f t="shared" si="46"/>
        <v>0</v>
      </c>
      <c r="BH197" s="188">
        <f t="shared" si="47"/>
        <v>0</v>
      </c>
      <c r="BI197" s="188">
        <f t="shared" si="48"/>
        <v>0</v>
      </c>
      <c r="BJ197" s="18" t="s">
        <v>81</v>
      </c>
      <c r="BK197" s="188">
        <f t="shared" si="49"/>
        <v>0</v>
      </c>
      <c r="BL197" s="18" t="s">
        <v>136</v>
      </c>
      <c r="BM197" s="187" t="s">
        <v>669</v>
      </c>
    </row>
    <row r="198" spans="1:65" s="2" customFormat="1" ht="16.5" customHeight="1">
      <c r="A198" s="35"/>
      <c r="B198" s="36"/>
      <c r="C198" s="175" t="s">
        <v>495</v>
      </c>
      <c r="D198" s="175" t="s">
        <v>132</v>
      </c>
      <c r="E198" s="176" t="s">
        <v>670</v>
      </c>
      <c r="F198" s="177" t="s">
        <v>671</v>
      </c>
      <c r="G198" s="178" t="s">
        <v>345</v>
      </c>
      <c r="H198" s="179">
        <v>1</v>
      </c>
      <c r="I198" s="180"/>
      <c r="J198" s="181">
        <f t="shared" si="40"/>
        <v>0</v>
      </c>
      <c r="K198" s="182"/>
      <c r="L198" s="40"/>
      <c r="M198" s="183" t="s">
        <v>19</v>
      </c>
      <c r="N198" s="184" t="s">
        <v>44</v>
      </c>
      <c r="O198" s="65"/>
      <c r="P198" s="185">
        <f t="shared" si="41"/>
        <v>0</v>
      </c>
      <c r="Q198" s="185">
        <v>0</v>
      </c>
      <c r="R198" s="185">
        <f t="shared" si="42"/>
        <v>0</v>
      </c>
      <c r="S198" s="185">
        <v>0</v>
      </c>
      <c r="T198" s="186">
        <f t="shared" si="4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7" t="s">
        <v>136</v>
      </c>
      <c r="AT198" s="187" t="s">
        <v>132</v>
      </c>
      <c r="AU198" s="187" t="s">
        <v>81</v>
      </c>
      <c r="AY198" s="18" t="s">
        <v>129</v>
      </c>
      <c r="BE198" s="188">
        <f t="shared" si="44"/>
        <v>0</v>
      </c>
      <c r="BF198" s="188">
        <f t="shared" si="45"/>
        <v>0</v>
      </c>
      <c r="BG198" s="188">
        <f t="shared" si="46"/>
        <v>0</v>
      </c>
      <c r="BH198" s="188">
        <f t="shared" si="47"/>
        <v>0</v>
      </c>
      <c r="BI198" s="188">
        <f t="shared" si="48"/>
        <v>0</v>
      </c>
      <c r="BJ198" s="18" t="s">
        <v>81</v>
      </c>
      <c r="BK198" s="188">
        <f t="shared" si="49"/>
        <v>0</v>
      </c>
      <c r="BL198" s="18" t="s">
        <v>136</v>
      </c>
      <c r="BM198" s="187" t="s">
        <v>672</v>
      </c>
    </row>
    <row r="199" spans="1:65" s="2" customFormat="1" ht="16.5" customHeight="1">
      <c r="A199" s="35"/>
      <c r="B199" s="36"/>
      <c r="C199" s="175" t="s">
        <v>673</v>
      </c>
      <c r="D199" s="175" t="s">
        <v>132</v>
      </c>
      <c r="E199" s="176" t="s">
        <v>674</v>
      </c>
      <c r="F199" s="177" t="s">
        <v>675</v>
      </c>
      <c r="G199" s="178" t="s">
        <v>345</v>
      </c>
      <c r="H199" s="179">
        <v>2</v>
      </c>
      <c r="I199" s="180"/>
      <c r="J199" s="181">
        <f t="shared" si="40"/>
        <v>0</v>
      </c>
      <c r="K199" s="182"/>
      <c r="L199" s="40"/>
      <c r="M199" s="183" t="s">
        <v>19</v>
      </c>
      <c r="N199" s="184" t="s">
        <v>44</v>
      </c>
      <c r="O199" s="65"/>
      <c r="P199" s="185">
        <f t="shared" si="41"/>
        <v>0</v>
      </c>
      <c r="Q199" s="185">
        <v>0</v>
      </c>
      <c r="R199" s="185">
        <f t="shared" si="42"/>
        <v>0</v>
      </c>
      <c r="S199" s="185">
        <v>0</v>
      </c>
      <c r="T199" s="186">
        <f t="shared" si="4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7" t="s">
        <v>136</v>
      </c>
      <c r="AT199" s="187" t="s">
        <v>132</v>
      </c>
      <c r="AU199" s="187" t="s">
        <v>81</v>
      </c>
      <c r="AY199" s="18" t="s">
        <v>129</v>
      </c>
      <c r="BE199" s="188">
        <f t="shared" si="44"/>
        <v>0</v>
      </c>
      <c r="BF199" s="188">
        <f t="shared" si="45"/>
        <v>0</v>
      </c>
      <c r="BG199" s="188">
        <f t="shared" si="46"/>
        <v>0</v>
      </c>
      <c r="BH199" s="188">
        <f t="shared" si="47"/>
        <v>0</v>
      </c>
      <c r="BI199" s="188">
        <f t="shared" si="48"/>
        <v>0</v>
      </c>
      <c r="BJ199" s="18" t="s">
        <v>81</v>
      </c>
      <c r="BK199" s="188">
        <f t="shared" si="49"/>
        <v>0</v>
      </c>
      <c r="BL199" s="18" t="s">
        <v>136</v>
      </c>
      <c r="BM199" s="187" t="s">
        <v>676</v>
      </c>
    </row>
    <row r="200" spans="1:65" s="2" customFormat="1" ht="16.5" customHeight="1">
      <c r="A200" s="35"/>
      <c r="B200" s="36"/>
      <c r="C200" s="175" t="s">
        <v>498</v>
      </c>
      <c r="D200" s="175" t="s">
        <v>132</v>
      </c>
      <c r="E200" s="176" t="s">
        <v>677</v>
      </c>
      <c r="F200" s="177" t="s">
        <v>678</v>
      </c>
      <c r="G200" s="178" t="s">
        <v>345</v>
      </c>
      <c r="H200" s="179">
        <v>2</v>
      </c>
      <c r="I200" s="180"/>
      <c r="J200" s="181">
        <f t="shared" si="40"/>
        <v>0</v>
      </c>
      <c r="K200" s="182"/>
      <c r="L200" s="40"/>
      <c r="M200" s="183" t="s">
        <v>19</v>
      </c>
      <c r="N200" s="184" t="s">
        <v>44</v>
      </c>
      <c r="O200" s="65"/>
      <c r="P200" s="185">
        <f t="shared" si="41"/>
        <v>0</v>
      </c>
      <c r="Q200" s="185">
        <v>0</v>
      </c>
      <c r="R200" s="185">
        <f t="shared" si="42"/>
        <v>0</v>
      </c>
      <c r="S200" s="185">
        <v>0</v>
      </c>
      <c r="T200" s="186">
        <f t="shared" si="4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7" t="s">
        <v>136</v>
      </c>
      <c r="AT200" s="187" t="s">
        <v>132</v>
      </c>
      <c r="AU200" s="187" t="s">
        <v>81</v>
      </c>
      <c r="AY200" s="18" t="s">
        <v>129</v>
      </c>
      <c r="BE200" s="188">
        <f t="shared" si="44"/>
        <v>0</v>
      </c>
      <c r="BF200" s="188">
        <f t="shared" si="45"/>
        <v>0</v>
      </c>
      <c r="BG200" s="188">
        <f t="shared" si="46"/>
        <v>0</v>
      </c>
      <c r="BH200" s="188">
        <f t="shared" si="47"/>
        <v>0</v>
      </c>
      <c r="BI200" s="188">
        <f t="shared" si="48"/>
        <v>0</v>
      </c>
      <c r="BJ200" s="18" t="s">
        <v>81</v>
      </c>
      <c r="BK200" s="188">
        <f t="shared" si="49"/>
        <v>0</v>
      </c>
      <c r="BL200" s="18" t="s">
        <v>136</v>
      </c>
      <c r="BM200" s="187" t="s">
        <v>679</v>
      </c>
    </row>
    <row r="201" spans="1:65" s="2" customFormat="1" ht="16.5" customHeight="1">
      <c r="A201" s="35"/>
      <c r="B201" s="36"/>
      <c r="C201" s="175" t="s">
        <v>680</v>
      </c>
      <c r="D201" s="175" t="s">
        <v>132</v>
      </c>
      <c r="E201" s="176" t="s">
        <v>681</v>
      </c>
      <c r="F201" s="177" t="s">
        <v>682</v>
      </c>
      <c r="G201" s="178" t="s">
        <v>345</v>
      </c>
      <c r="H201" s="179">
        <v>2</v>
      </c>
      <c r="I201" s="180"/>
      <c r="J201" s="181">
        <f t="shared" si="40"/>
        <v>0</v>
      </c>
      <c r="K201" s="182"/>
      <c r="L201" s="40"/>
      <c r="M201" s="183" t="s">
        <v>19</v>
      </c>
      <c r="N201" s="184" t="s">
        <v>44</v>
      </c>
      <c r="O201" s="65"/>
      <c r="P201" s="185">
        <f t="shared" si="41"/>
        <v>0</v>
      </c>
      <c r="Q201" s="185">
        <v>0</v>
      </c>
      <c r="R201" s="185">
        <f t="shared" si="42"/>
        <v>0</v>
      </c>
      <c r="S201" s="185">
        <v>0</v>
      </c>
      <c r="T201" s="186">
        <f t="shared" si="4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7" t="s">
        <v>136</v>
      </c>
      <c r="AT201" s="187" t="s">
        <v>132</v>
      </c>
      <c r="AU201" s="187" t="s">
        <v>81</v>
      </c>
      <c r="AY201" s="18" t="s">
        <v>129</v>
      </c>
      <c r="BE201" s="188">
        <f t="shared" si="44"/>
        <v>0</v>
      </c>
      <c r="BF201" s="188">
        <f t="shared" si="45"/>
        <v>0</v>
      </c>
      <c r="BG201" s="188">
        <f t="shared" si="46"/>
        <v>0</v>
      </c>
      <c r="BH201" s="188">
        <f t="shared" si="47"/>
        <v>0</v>
      </c>
      <c r="BI201" s="188">
        <f t="shared" si="48"/>
        <v>0</v>
      </c>
      <c r="BJ201" s="18" t="s">
        <v>81</v>
      </c>
      <c r="BK201" s="188">
        <f t="shared" si="49"/>
        <v>0</v>
      </c>
      <c r="BL201" s="18" t="s">
        <v>136</v>
      </c>
      <c r="BM201" s="187" t="s">
        <v>683</v>
      </c>
    </row>
    <row r="202" spans="1:65" s="2" customFormat="1" ht="24.2" customHeight="1">
      <c r="A202" s="35"/>
      <c r="B202" s="36"/>
      <c r="C202" s="175" t="s">
        <v>502</v>
      </c>
      <c r="D202" s="175" t="s">
        <v>132</v>
      </c>
      <c r="E202" s="176" t="s">
        <v>684</v>
      </c>
      <c r="F202" s="177" t="s">
        <v>685</v>
      </c>
      <c r="G202" s="178" t="s">
        <v>155</v>
      </c>
      <c r="H202" s="179">
        <v>3000</v>
      </c>
      <c r="I202" s="180"/>
      <c r="J202" s="181">
        <f t="shared" si="40"/>
        <v>0</v>
      </c>
      <c r="K202" s="182"/>
      <c r="L202" s="40"/>
      <c r="M202" s="183" t="s">
        <v>19</v>
      </c>
      <c r="N202" s="184" t="s">
        <v>44</v>
      </c>
      <c r="O202" s="65"/>
      <c r="P202" s="185">
        <f t="shared" si="41"/>
        <v>0</v>
      </c>
      <c r="Q202" s="185">
        <v>0</v>
      </c>
      <c r="R202" s="185">
        <f t="shared" si="42"/>
        <v>0</v>
      </c>
      <c r="S202" s="185">
        <v>0</v>
      </c>
      <c r="T202" s="186">
        <f t="shared" si="4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7" t="s">
        <v>136</v>
      </c>
      <c r="AT202" s="187" t="s">
        <v>132</v>
      </c>
      <c r="AU202" s="187" t="s">
        <v>81</v>
      </c>
      <c r="AY202" s="18" t="s">
        <v>129</v>
      </c>
      <c r="BE202" s="188">
        <f t="shared" si="44"/>
        <v>0</v>
      </c>
      <c r="BF202" s="188">
        <f t="shared" si="45"/>
        <v>0</v>
      </c>
      <c r="BG202" s="188">
        <f t="shared" si="46"/>
        <v>0</v>
      </c>
      <c r="BH202" s="188">
        <f t="shared" si="47"/>
        <v>0</v>
      </c>
      <c r="BI202" s="188">
        <f t="shared" si="48"/>
        <v>0</v>
      </c>
      <c r="BJ202" s="18" t="s">
        <v>81</v>
      </c>
      <c r="BK202" s="188">
        <f t="shared" si="49"/>
        <v>0</v>
      </c>
      <c r="BL202" s="18" t="s">
        <v>136</v>
      </c>
      <c r="BM202" s="187" t="s">
        <v>686</v>
      </c>
    </row>
    <row r="203" spans="1:65" s="2" customFormat="1" ht="24.2" customHeight="1">
      <c r="A203" s="35"/>
      <c r="B203" s="36"/>
      <c r="C203" s="175" t="s">
        <v>687</v>
      </c>
      <c r="D203" s="175" t="s">
        <v>132</v>
      </c>
      <c r="E203" s="176" t="s">
        <v>688</v>
      </c>
      <c r="F203" s="177" t="s">
        <v>689</v>
      </c>
      <c r="G203" s="178" t="s">
        <v>345</v>
      </c>
      <c r="H203" s="179">
        <v>250</v>
      </c>
      <c r="I203" s="180"/>
      <c r="J203" s="181">
        <f t="shared" si="40"/>
        <v>0</v>
      </c>
      <c r="K203" s="182"/>
      <c r="L203" s="40"/>
      <c r="M203" s="183" t="s">
        <v>19</v>
      </c>
      <c r="N203" s="184" t="s">
        <v>44</v>
      </c>
      <c r="O203" s="65"/>
      <c r="P203" s="185">
        <f t="shared" si="41"/>
        <v>0</v>
      </c>
      <c r="Q203" s="185">
        <v>0</v>
      </c>
      <c r="R203" s="185">
        <f t="shared" si="42"/>
        <v>0</v>
      </c>
      <c r="S203" s="185">
        <v>0</v>
      </c>
      <c r="T203" s="186">
        <f t="shared" si="4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7" t="s">
        <v>136</v>
      </c>
      <c r="AT203" s="187" t="s">
        <v>132</v>
      </c>
      <c r="AU203" s="187" t="s">
        <v>81</v>
      </c>
      <c r="AY203" s="18" t="s">
        <v>129</v>
      </c>
      <c r="BE203" s="188">
        <f t="shared" si="44"/>
        <v>0</v>
      </c>
      <c r="BF203" s="188">
        <f t="shared" si="45"/>
        <v>0</v>
      </c>
      <c r="BG203" s="188">
        <f t="shared" si="46"/>
        <v>0</v>
      </c>
      <c r="BH203" s="188">
        <f t="shared" si="47"/>
        <v>0</v>
      </c>
      <c r="BI203" s="188">
        <f t="shared" si="48"/>
        <v>0</v>
      </c>
      <c r="BJ203" s="18" t="s">
        <v>81</v>
      </c>
      <c r="BK203" s="188">
        <f t="shared" si="49"/>
        <v>0</v>
      </c>
      <c r="BL203" s="18" t="s">
        <v>136</v>
      </c>
      <c r="BM203" s="187" t="s">
        <v>690</v>
      </c>
    </row>
    <row r="204" spans="1:65" s="2" customFormat="1" ht="16.5" customHeight="1">
      <c r="A204" s="35"/>
      <c r="B204" s="36"/>
      <c r="C204" s="175" t="s">
        <v>505</v>
      </c>
      <c r="D204" s="175" t="s">
        <v>132</v>
      </c>
      <c r="E204" s="176" t="s">
        <v>691</v>
      </c>
      <c r="F204" s="177" t="s">
        <v>692</v>
      </c>
      <c r="G204" s="178" t="s">
        <v>345</v>
      </c>
      <c r="H204" s="179">
        <v>3</v>
      </c>
      <c r="I204" s="180"/>
      <c r="J204" s="181">
        <f t="shared" si="40"/>
        <v>0</v>
      </c>
      <c r="K204" s="182"/>
      <c r="L204" s="40"/>
      <c r="M204" s="183" t="s">
        <v>19</v>
      </c>
      <c r="N204" s="184" t="s">
        <v>44</v>
      </c>
      <c r="O204" s="65"/>
      <c r="P204" s="185">
        <f t="shared" si="41"/>
        <v>0</v>
      </c>
      <c r="Q204" s="185">
        <v>0</v>
      </c>
      <c r="R204" s="185">
        <f t="shared" si="42"/>
        <v>0</v>
      </c>
      <c r="S204" s="185">
        <v>0</v>
      </c>
      <c r="T204" s="186">
        <f t="shared" si="4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7" t="s">
        <v>136</v>
      </c>
      <c r="AT204" s="187" t="s">
        <v>132</v>
      </c>
      <c r="AU204" s="187" t="s">
        <v>81</v>
      </c>
      <c r="AY204" s="18" t="s">
        <v>129</v>
      </c>
      <c r="BE204" s="188">
        <f t="shared" si="44"/>
        <v>0</v>
      </c>
      <c r="BF204" s="188">
        <f t="shared" si="45"/>
        <v>0</v>
      </c>
      <c r="BG204" s="188">
        <f t="shared" si="46"/>
        <v>0</v>
      </c>
      <c r="BH204" s="188">
        <f t="shared" si="47"/>
        <v>0</v>
      </c>
      <c r="BI204" s="188">
        <f t="shared" si="48"/>
        <v>0</v>
      </c>
      <c r="BJ204" s="18" t="s">
        <v>81</v>
      </c>
      <c r="BK204" s="188">
        <f t="shared" si="49"/>
        <v>0</v>
      </c>
      <c r="BL204" s="18" t="s">
        <v>136</v>
      </c>
      <c r="BM204" s="187" t="s">
        <v>693</v>
      </c>
    </row>
    <row r="205" spans="1:65" s="2" customFormat="1" ht="24.2" customHeight="1">
      <c r="A205" s="35"/>
      <c r="B205" s="36"/>
      <c r="C205" s="175" t="s">
        <v>694</v>
      </c>
      <c r="D205" s="175" t="s">
        <v>132</v>
      </c>
      <c r="E205" s="176" t="s">
        <v>695</v>
      </c>
      <c r="F205" s="177" t="s">
        <v>696</v>
      </c>
      <c r="G205" s="178" t="s">
        <v>697</v>
      </c>
      <c r="H205" s="179">
        <v>8</v>
      </c>
      <c r="I205" s="180"/>
      <c r="J205" s="181">
        <f t="shared" si="40"/>
        <v>0</v>
      </c>
      <c r="K205" s="182"/>
      <c r="L205" s="40"/>
      <c r="M205" s="183" t="s">
        <v>19</v>
      </c>
      <c r="N205" s="184" t="s">
        <v>44</v>
      </c>
      <c r="O205" s="65"/>
      <c r="P205" s="185">
        <f t="shared" si="41"/>
        <v>0</v>
      </c>
      <c r="Q205" s="185">
        <v>0</v>
      </c>
      <c r="R205" s="185">
        <f t="shared" si="42"/>
        <v>0</v>
      </c>
      <c r="S205" s="185">
        <v>0</v>
      </c>
      <c r="T205" s="186">
        <f t="shared" si="4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7" t="s">
        <v>136</v>
      </c>
      <c r="AT205" s="187" t="s">
        <v>132</v>
      </c>
      <c r="AU205" s="187" t="s">
        <v>81</v>
      </c>
      <c r="AY205" s="18" t="s">
        <v>129</v>
      </c>
      <c r="BE205" s="188">
        <f t="shared" si="44"/>
        <v>0</v>
      </c>
      <c r="BF205" s="188">
        <f t="shared" si="45"/>
        <v>0</v>
      </c>
      <c r="BG205" s="188">
        <f t="shared" si="46"/>
        <v>0</v>
      </c>
      <c r="BH205" s="188">
        <f t="shared" si="47"/>
        <v>0</v>
      </c>
      <c r="BI205" s="188">
        <f t="shared" si="48"/>
        <v>0</v>
      </c>
      <c r="BJ205" s="18" t="s">
        <v>81</v>
      </c>
      <c r="BK205" s="188">
        <f t="shared" si="49"/>
        <v>0</v>
      </c>
      <c r="BL205" s="18" t="s">
        <v>136</v>
      </c>
      <c r="BM205" s="187" t="s">
        <v>698</v>
      </c>
    </row>
    <row r="206" spans="1:65" s="2" customFormat="1" ht="16.5" customHeight="1">
      <c r="A206" s="35"/>
      <c r="B206" s="36"/>
      <c r="C206" s="175" t="s">
        <v>509</v>
      </c>
      <c r="D206" s="175" t="s">
        <v>132</v>
      </c>
      <c r="E206" s="176" t="s">
        <v>699</v>
      </c>
      <c r="F206" s="177" t="s">
        <v>700</v>
      </c>
      <c r="G206" s="178" t="s">
        <v>345</v>
      </c>
      <c r="H206" s="179">
        <v>30</v>
      </c>
      <c r="I206" s="180"/>
      <c r="J206" s="181">
        <f t="shared" si="40"/>
        <v>0</v>
      </c>
      <c r="K206" s="182"/>
      <c r="L206" s="40"/>
      <c r="M206" s="183" t="s">
        <v>19</v>
      </c>
      <c r="N206" s="184" t="s">
        <v>44</v>
      </c>
      <c r="O206" s="65"/>
      <c r="P206" s="185">
        <f t="shared" si="41"/>
        <v>0</v>
      </c>
      <c r="Q206" s="185">
        <v>0</v>
      </c>
      <c r="R206" s="185">
        <f t="shared" si="42"/>
        <v>0</v>
      </c>
      <c r="S206" s="185">
        <v>0</v>
      </c>
      <c r="T206" s="186">
        <f t="shared" si="4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7" t="s">
        <v>136</v>
      </c>
      <c r="AT206" s="187" t="s">
        <v>132</v>
      </c>
      <c r="AU206" s="187" t="s">
        <v>81</v>
      </c>
      <c r="AY206" s="18" t="s">
        <v>129</v>
      </c>
      <c r="BE206" s="188">
        <f t="shared" si="44"/>
        <v>0</v>
      </c>
      <c r="BF206" s="188">
        <f t="shared" si="45"/>
        <v>0</v>
      </c>
      <c r="BG206" s="188">
        <f t="shared" si="46"/>
        <v>0</v>
      </c>
      <c r="BH206" s="188">
        <f t="shared" si="47"/>
        <v>0</v>
      </c>
      <c r="BI206" s="188">
        <f t="shared" si="48"/>
        <v>0</v>
      </c>
      <c r="BJ206" s="18" t="s">
        <v>81</v>
      </c>
      <c r="BK206" s="188">
        <f t="shared" si="49"/>
        <v>0</v>
      </c>
      <c r="BL206" s="18" t="s">
        <v>136</v>
      </c>
      <c r="BM206" s="187" t="s">
        <v>701</v>
      </c>
    </row>
    <row r="207" spans="1:65" s="2" customFormat="1" ht="16.5" customHeight="1">
      <c r="A207" s="35"/>
      <c r="B207" s="36"/>
      <c r="C207" s="175" t="s">
        <v>702</v>
      </c>
      <c r="D207" s="175" t="s">
        <v>132</v>
      </c>
      <c r="E207" s="176" t="s">
        <v>703</v>
      </c>
      <c r="F207" s="177" t="s">
        <v>704</v>
      </c>
      <c r="G207" s="178" t="s">
        <v>345</v>
      </c>
      <c r="H207" s="179">
        <v>10</v>
      </c>
      <c r="I207" s="180"/>
      <c r="J207" s="181">
        <f t="shared" si="40"/>
        <v>0</v>
      </c>
      <c r="K207" s="182"/>
      <c r="L207" s="40"/>
      <c r="M207" s="183" t="s">
        <v>19</v>
      </c>
      <c r="N207" s="184" t="s">
        <v>44</v>
      </c>
      <c r="O207" s="65"/>
      <c r="P207" s="185">
        <f t="shared" si="41"/>
        <v>0</v>
      </c>
      <c r="Q207" s="185">
        <v>0</v>
      </c>
      <c r="R207" s="185">
        <f t="shared" si="42"/>
        <v>0</v>
      </c>
      <c r="S207" s="185">
        <v>0</v>
      </c>
      <c r="T207" s="186">
        <f t="shared" si="4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7" t="s">
        <v>136</v>
      </c>
      <c r="AT207" s="187" t="s">
        <v>132</v>
      </c>
      <c r="AU207" s="187" t="s">
        <v>81</v>
      </c>
      <c r="AY207" s="18" t="s">
        <v>129</v>
      </c>
      <c r="BE207" s="188">
        <f t="shared" si="44"/>
        <v>0</v>
      </c>
      <c r="BF207" s="188">
        <f t="shared" si="45"/>
        <v>0</v>
      </c>
      <c r="BG207" s="188">
        <f t="shared" si="46"/>
        <v>0</v>
      </c>
      <c r="BH207" s="188">
        <f t="shared" si="47"/>
        <v>0</v>
      </c>
      <c r="BI207" s="188">
        <f t="shared" si="48"/>
        <v>0</v>
      </c>
      <c r="BJ207" s="18" t="s">
        <v>81</v>
      </c>
      <c r="BK207" s="188">
        <f t="shared" si="49"/>
        <v>0</v>
      </c>
      <c r="BL207" s="18" t="s">
        <v>136</v>
      </c>
      <c r="BM207" s="187" t="s">
        <v>705</v>
      </c>
    </row>
    <row r="208" spans="1:65" s="2" customFormat="1" ht="24.2" customHeight="1">
      <c r="A208" s="35"/>
      <c r="B208" s="36"/>
      <c r="C208" s="175" t="s">
        <v>512</v>
      </c>
      <c r="D208" s="175" t="s">
        <v>132</v>
      </c>
      <c r="E208" s="176" t="s">
        <v>706</v>
      </c>
      <c r="F208" s="177" t="s">
        <v>707</v>
      </c>
      <c r="G208" s="178" t="s">
        <v>391</v>
      </c>
      <c r="H208" s="179">
        <v>1</v>
      </c>
      <c r="I208" s="180"/>
      <c r="J208" s="181">
        <f t="shared" si="40"/>
        <v>0</v>
      </c>
      <c r="K208" s="182"/>
      <c r="L208" s="40"/>
      <c r="M208" s="183" t="s">
        <v>19</v>
      </c>
      <c r="N208" s="184" t="s">
        <v>44</v>
      </c>
      <c r="O208" s="65"/>
      <c r="P208" s="185">
        <f t="shared" si="41"/>
        <v>0</v>
      </c>
      <c r="Q208" s="185">
        <v>0</v>
      </c>
      <c r="R208" s="185">
        <f t="shared" si="42"/>
        <v>0</v>
      </c>
      <c r="S208" s="185">
        <v>0</v>
      </c>
      <c r="T208" s="186">
        <f t="shared" si="4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7" t="s">
        <v>136</v>
      </c>
      <c r="AT208" s="187" t="s">
        <v>132</v>
      </c>
      <c r="AU208" s="187" t="s">
        <v>81</v>
      </c>
      <c r="AY208" s="18" t="s">
        <v>129</v>
      </c>
      <c r="BE208" s="188">
        <f t="shared" si="44"/>
        <v>0</v>
      </c>
      <c r="BF208" s="188">
        <f t="shared" si="45"/>
        <v>0</v>
      </c>
      <c r="BG208" s="188">
        <f t="shared" si="46"/>
        <v>0</v>
      </c>
      <c r="BH208" s="188">
        <f t="shared" si="47"/>
        <v>0</v>
      </c>
      <c r="BI208" s="188">
        <f t="shared" si="48"/>
        <v>0</v>
      </c>
      <c r="BJ208" s="18" t="s">
        <v>81</v>
      </c>
      <c r="BK208" s="188">
        <f t="shared" si="49"/>
        <v>0</v>
      </c>
      <c r="BL208" s="18" t="s">
        <v>136</v>
      </c>
      <c r="BM208" s="187" t="s">
        <v>708</v>
      </c>
    </row>
    <row r="209" spans="1:65" s="2" customFormat="1" ht="33" customHeight="1">
      <c r="A209" s="35"/>
      <c r="B209" s="36"/>
      <c r="C209" s="175" t="s">
        <v>709</v>
      </c>
      <c r="D209" s="175" t="s">
        <v>132</v>
      </c>
      <c r="E209" s="176" t="s">
        <v>710</v>
      </c>
      <c r="F209" s="177" t="s">
        <v>711</v>
      </c>
      <c r="G209" s="178" t="s">
        <v>391</v>
      </c>
      <c r="H209" s="179">
        <v>1</v>
      </c>
      <c r="I209" s="180"/>
      <c r="J209" s="181">
        <f t="shared" si="40"/>
        <v>0</v>
      </c>
      <c r="K209" s="182"/>
      <c r="L209" s="40"/>
      <c r="M209" s="183" t="s">
        <v>19</v>
      </c>
      <c r="N209" s="184" t="s">
        <v>44</v>
      </c>
      <c r="O209" s="65"/>
      <c r="P209" s="185">
        <f t="shared" si="41"/>
        <v>0</v>
      </c>
      <c r="Q209" s="185">
        <v>0</v>
      </c>
      <c r="R209" s="185">
        <f t="shared" si="42"/>
        <v>0</v>
      </c>
      <c r="S209" s="185">
        <v>0</v>
      </c>
      <c r="T209" s="186">
        <f t="shared" si="4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7" t="s">
        <v>136</v>
      </c>
      <c r="AT209" s="187" t="s">
        <v>132</v>
      </c>
      <c r="AU209" s="187" t="s">
        <v>81</v>
      </c>
      <c r="AY209" s="18" t="s">
        <v>129</v>
      </c>
      <c r="BE209" s="188">
        <f t="shared" si="44"/>
        <v>0</v>
      </c>
      <c r="BF209" s="188">
        <f t="shared" si="45"/>
        <v>0</v>
      </c>
      <c r="BG209" s="188">
        <f t="shared" si="46"/>
        <v>0</v>
      </c>
      <c r="BH209" s="188">
        <f t="shared" si="47"/>
        <v>0</v>
      </c>
      <c r="BI209" s="188">
        <f t="shared" si="48"/>
        <v>0</v>
      </c>
      <c r="BJ209" s="18" t="s">
        <v>81</v>
      </c>
      <c r="BK209" s="188">
        <f t="shared" si="49"/>
        <v>0</v>
      </c>
      <c r="BL209" s="18" t="s">
        <v>136</v>
      </c>
      <c r="BM209" s="187" t="s">
        <v>712</v>
      </c>
    </row>
    <row r="210" spans="1:65" s="2" customFormat="1" ht="16.5" customHeight="1">
      <c r="A210" s="35"/>
      <c r="B210" s="36"/>
      <c r="C210" s="175" t="s">
        <v>516</v>
      </c>
      <c r="D210" s="175" t="s">
        <v>132</v>
      </c>
      <c r="E210" s="176" t="s">
        <v>713</v>
      </c>
      <c r="F210" s="177" t="s">
        <v>714</v>
      </c>
      <c r="G210" s="178" t="s">
        <v>166</v>
      </c>
      <c r="H210" s="205"/>
      <c r="I210" s="180"/>
      <c r="J210" s="181">
        <f t="shared" si="40"/>
        <v>0</v>
      </c>
      <c r="K210" s="182"/>
      <c r="L210" s="40"/>
      <c r="M210" s="183" t="s">
        <v>19</v>
      </c>
      <c r="N210" s="184" t="s">
        <v>44</v>
      </c>
      <c r="O210" s="65"/>
      <c r="P210" s="185">
        <f t="shared" si="41"/>
        <v>0</v>
      </c>
      <c r="Q210" s="185">
        <v>0</v>
      </c>
      <c r="R210" s="185">
        <f t="shared" si="42"/>
        <v>0</v>
      </c>
      <c r="S210" s="185">
        <v>0</v>
      </c>
      <c r="T210" s="186">
        <f t="shared" si="4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7" t="s">
        <v>136</v>
      </c>
      <c r="AT210" s="187" t="s">
        <v>132</v>
      </c>
      <c r="AU210" s="187" t="s">
        <v>81</v>
      </c>
      <c r="AY210" s="18" t="s">
        <v>129</v>
      </c>
      <c r="BE210" s="188">
        <f t="shared" si="44"/>
        <v>0</v>
      </c>
      <c r="BF210" s="188">
        <f t="shared" si="45"/>
        <v>0</v>
      </c>
      <c r="BG210" s="188">
        <f t="shared" si="46"/>
        <v>0</v>
      </c>
      <c r="BH210" s="188">
        <f t="shared" si="47"/>
        <v>0</v>
      </c>
      <c r="BI210" s="188">
        <f t="shared" si="48"/>
        <v>0</v>
      </c>
      <c r="BJ210" s="18" t="s">
        <v>81</v>
      </c>
      <c r="BK210" s="188">
        <f t="shared" si="49"/>
        <v>0</v>
      </c>
      <c r="BL210" s="18" t="s">
        <v>136</v>
      </c>
      <c r="BM210" s="187" t="s">
        <v>715</v>
      </c>
    </row>
    <row r="211" spans="1:65" s="12" customFormat="1" ht="25.9" customHeight="1">
      <c r="B211" s="159"/>
      <c r="C211" s="160"/>
      <c r="D211" s="161" t="s">
        <v>72</v>
      </c>
      <c r="E211" s="162" t="s">
        <v>716</v>
      </c>
      <c r="F211" s="162" t="s">
        <v>717</v>
      </c>
      <c r="G211" s="160"/>
      <c r="H211" s="160"/>
      <c r="I211" s="163"/>
      <c r="J211" s="164">
        <f>BK211</f>
        <v>0</v>
      </c>
      <c r="K211" s="160"/>
      <c r="L211" s="165"/>
      <c r="M211" s="166"/>
      <c r="N211" s="167"/>
      <c r="O211" s="167"/>
      <c r="P211" s="168">
        <f>P212+P228</f>
        <v>0</v>
      </c>
      <c r="Q211" s="167"/>
      <c r="R211" s="168">
        <f>R212+R228</f>
        <v>0</v>
      </c>
      <c r="S211" s="167"/>
      <c r="T211" s="169">
        <f>T212+T228</f>
        <v>0</v>
      </c>
      <c r="AR211" s="170" t="s">
        <v>81</v>
      </c>
      <c r="AT211" s="171" t="s">
        <v>72</v>
      </c>
      <c r="AU211" s="171" t="s">
        <v>73</v>
      </c>
      <c r="AY211" s="170" t="s">
        <v>129</v>
      </c>
      <c r="BK211" s="172">
        <f>BK212+BK228</f>
        <v>0</v>
      </c>
    </row>
    <row r="212" spans="1:65" s="12" customFormat="1" ht="22.9" customHeight="1">
      <c r="B212" s="159"/>
      <c r="C212" s="160"/>
      <c r="D212" s="161" t="s">
        <v>72</v>
      </c>
      <c r="E212" s="173" t="s">
        <v>718</v>
      </c>
      <c r="F212" s="173" t="s">
        <v>719</v>
      </c>
      <c r="G212" s="160"/>
      <c r="H212" s="160"/>
      <c r="I212" s="163"/>
      <c r="J212" s="174">
        <f>BK212</f>
        <v>0</v>
      </c>
      <c r="K212" s="160"/>
      <c r="L212" s="165"/>
      <c r="M212" s="166"/>
      <c r="N212" s="167"/>
      <c r="O212" s="167"/>
      <c r="P212" s="168">
        <f>SUM(P213:P227)</f>
        <v>0</v>
      </c>
      <c r="Q212" s="167"/>
      <c r="R212" s="168">
        <f>SUM(R213:R227)</f>
        <v>0</v>
      </c>
      <c r="S212" s="167"/>
      <c r="T212" s="169">
        <f>SUM(T213:T227)</f>
        <v>0</v>
      </c>
      <c r="AR212" s="170" t="s">
        <v>81</v>
      </c>
      <c r="AT212" s="171" t="s">
        <v>72</v>
      </c>
      <c r="AU212" s="171" t="s">
        <v>81</v>
      </c>
      <c r="AY212" s="170" t="s">
        <v>129</v>
      </c>
      <c r="BK212" s="172">
        <f>SUM(BK213:BK227)</f>
        <v>0</v>
      </c>
    </row>
    <row r="213" spans="1:65" s="2" customFormat="1" ht="62.65" customHeight="1">
      <c r="A213" s="35"/>
      <c r="B213" s="36"/>
      <c r="C213" s="194" t="s">
        <v>720</v>
      </c>
      <c r="D213" s="194" t="s">
        <v>140</v>
      </c>
      <c r="E213" s="195" t="s">
        <v>721</v>
      </c>
      <c r="F213" s="196" t="s">
        <v>722</v>
      </c>
      <c r="G213" s="197" t="s">
        <v>345</v>
      </c>
      <c r="H213" s="198">
        <v>22</v>
      </c>
      <c r="I213" s="199"/>
      <c r="J213" s="200">
        <f t="shared" ref="J213:J227" si="50">ROUND(I213*H213,2)</f>
        <v>0</v>
      </c>
      <c r="K213" s="201"/>
      <c r="L213" s="202"/>
      <c r="M213" s="203" t="s">
        <v>19</v>
      </c>
      <c r="N213" s="204" t="s">
        <v>44</v>
      </c>
      <c r="O213" s="65"/>
      <c r="P213" s="185">
        <f t="shared" ref="P213:P227" si="51">O213*H213</f>
        <v>0</v>
      </c>
      <c r="Q213" s="185">
        <v>0</v>
      </c>
      <c r="R213" s="185">
        <f t="shared" ref="R213:R227" si="52">Q213*H213</f>
        <v>0</v>
      </c>
      <c r="S213" s="185">
        <v>0</v>
      </c>
      <c r="T213" s="186">
        <f t="shared" ref="T213:T227" si="53"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7" t="s">
        <v>143</v>
      </c>
      <c r="AT213" s="187" t="s">
        <v>140</v>
      </c>
      <c r="AU213" s="187" t="s">
        <v>83</v>
      </c>
      <c r="AY213" s="18" t="s">
        <v>129</v>
      </c>
      <c r="BE213" s="188">
        <f t="shared" ref="BE213:BE227" si="54">IF(N213="základní",J213,0)</f>
        <v>0</v>
      </c>
      <c r="BF213" s="188">
        <f t="shared" ref="BF213:BF227" si="55">IF(N213="snížená",J213,0)</f>
        <v>0</v>
      </c>
      <c r="BG213" s="188">
        <f t="shared" ref="BG213:BG227" si="56">IF(N213="zákl. přenesená",J213,0)</f>
        <v>0</v>
      </c>
      <c r="BH213" s="188">
        <f t="shared" ref="BH213:BH227" si="57">IF(N213="sníž. přenesená",J213,0)</f>
        <v>0</v>
      </c>
      <c r="BI213" s="188">
        <f t="shared" ref="BI213:BI227" si="58">IF(N213="nulová",J213,0)</f>
        <v>0</v>
      </c>
      <c r="BJ213" s="18" t="s">
        <v>81</v>
      </c>
      <c r="BK213" s="188">
        <f t="shared" ref="BK213:BK227" si="59">ROUND(I213*H213,2)</f>
        <v>0</v>
      </c>
      <c r="BL213" s="18" t="s">
        <v>136</v>
      </c>
      <c r="BM213" s="187" t="s">
        <v>723</v>
      </c>
    </row>
    <row r="214" spans="1:65" s="2" customFormat="1" ht="62.65" customHeight="1">
      <c r="A214" s="35"/>
      <c r="B214" s="36"/>
      <c r="C214" s="194" t="s">
        <v>519</v>
      </c>
      <c r="D214" s="194" t="s">
        <v>140</v>
      </c>
      <c r="E214" s="195" t="s">
        <v>724</v>
      </c>
      <c r="F214" s="196" t="s">
        <v>725</v>
      </c>
      <c r="G214" s="197" t="s">
        <v>345</v>
      </c>
      <c r="H214" s="198">
        <v>10</v>
      </c>
      <c r="I214" s="199"/>
      <c r="J214" s="200">
        <f t="shared" si="50"/>
        <v>0</v>
      </c>
      <c r="K214" s="201"/>
      <c r="L214" s="202"/>
      <c r="M214" s="203" t="s">
        <v>19</v>
      </c>
      <c r="N214" s="204" t="s">
        <v>44</v>
      </c>
      <c r="O214" s="65"/>
      <c r="P214" s="185">
        <f t="shared" si="51"/>
        <v>0</v>
      </c>
      <c r="Q214" s="185">
        <v>0</v>
      </c>
      <c r="R214" s="185">
        <f t="shared" si="52"/>
        <v>0</v>
      </c>
      <c r="S214" s="185">
        <v>0</v>
      </c>
      <c r="T214" s="186">
        <f t="shared" si="5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7" t="s">
        <v>143</v>
      </c>
      <c r="AT214" s="187" t="s">
        <v>140</v>
      </c>
      <c r="AU214" s="187" t="s">
        <v>83</v>
      </c>
      <c r="AY214" s="18" t="s">
        <v>129</v>
      </c>
      <c r="BE214" s="188">
        <f t="shared" si="54"/>
        <v>0</v>
      </c>
      <c r="BF214" s="188">
        <f t="shared" si="55"/>
        <v>0</v>
      </c>
      <c r="BG214" s="188">
        <f t="shared" si="56"/>
        <v>0</v>
      </c>
      <c r="BH214" s="188">
        <f t="shared" si="57"/>
        <v>0</v>
      </c>
      <c r="BI214" s="188">
        <f t="shared" si="58"/>
        <v>0</v>
      </c>
      <c r="BJ214" s="18" t="s">
        <v>81</v>
      </c>
      <c r="BK214" s="188">
        <f t="shared" si="59"/>
        <v>0</v>
      </c>
      <c r="BL214" s="18" t="s">
        <v>136</v>
      </c>
      <c r="BM214" s="187" t="s">
        <v>726</v>
      </c>
    </row>
    <row r="215" spans="1:65" s="2" customFormat="1" ht="62.65" customHeight="1">
      <c r="A215" s="35"/>
      <c r="B215" s="36"/>
      <c r="C215" s="194" t="s">
        <v>727</v>
      </c>
      <c r="D215" s="194" t="s">
        <v>140</v>
      </c>
      <c r="E215" s="195" t="s">
        <v>728</v>
      </c>
      <c r="F215" s="196" t="s">
        <v>729</v>
      </c>
      <c r="G215" s="197" t="s">
        <v>345</v>
      </c>
      <c r="H215" s="198">
        <v>8</v>
      </c>
      <c r="I215" s="199"/>
      <c r="J215" s="200">
        <f t="shared" si="50"/>
        <v>0</v>
      </c>
      <c r="K215" s="201"/>
      <c r="L215" s="202"/>
      <c r="M215" s="203" t="s">
        <v>19</v>
      </c>
      <c r="N215" s="204" t="s">
        <v>44</v>
      </c>
      <c r="O215" s="65"/>
      <c r="P215" s="185">
        <f t="shared" si="51"/>
        <v>0</v>
      </c>
      <c r="Q215" s="185">
        <v>0</v>
      </c>
      <c r="R215" s="185">
        <f t="shared" si="52"/>
        <v>0</v>
      </c>
      <c r="S215" s="185">
        <v>0</v>
      </c>
      <c r="T215" s="186">
        <f t="shared" si="5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7" t="s">
        <v>143</v>
      </c>
      <c r="AT215" s="187" t="s">
        <v>140</v>
      </c>
      <c r="AU215" s="187" t="s">
        <v>83</v>
      </c>
      <c r="AY215" s="18" t="s">
        <v>129</v>
      </c>
      <c r="BE215" s="188">
        <f t="shared" si="54"/>
        <v>0</v>
      </c>
      <c r="BF215" s="188">
        <f t="shared" si="55"/>
        <v>0</v>
      </c>
      <c r="BG215" s="188">
        <f t="shared" si="56"/>
        <v>0</v>
      </c>
      <c r="BH215" s="188">
        <f t="shared" si="57"/>
        <v>0</v>
      </c>
      <c r="BI215" s="188">
        <f t="shared" si="58"/>
        <v>0</v>
      </c>
      <c r="BJ215" s="18" t="s">
        <v>81</v>
      </c>
      <c r="BK215" s="188">
        <f t="shared" si="59"/>
        <v>0</v>
      </c>
      <c r="BL215" s="18" t="s">
        <v>136</v>
      </c>
      <c r="BM215" s="187" t="s">
        <v>730</v>
      </c>
    </row>
    <row r="216" spans="1:65" s="2" customFormat="1" ht="62.65" customHeight="1">
      <c r="A216" s="35"/>
      <c r="B216" s="36"/>
      <c r="C216" s="194" t="s">
        <v>523</v>
      </c>
      <c r="D216" s="194" t="s">
        <v>140</v>
      </c>
      <c r="E216" s="195" t="s">
        <v>731</v>
      </c>
      <c r="F216" s="196" t="s">
        <v>732</v>
      </c>
      <c r="G216" s="197" t="s">
        <v>345</v>
      </c>
      <c r="H216" s="198">
        <v>5</v>
      </c>
      <c r="I216" s="199"/>
      <c r="J216" s="200">
        <f t="shared" si="50"/>
        <v>0</v>
      </c>
      <c r="K216" s="201"/>
      <c r="L216" s="202"/>
      <c r="M216" s="203" t="s">
        <v>19</v>
      </c>
      <c r="N216" s="204" t="s">
        <v>44</v>
      </c>
      <c r="O216" s="65"/>
      <c r="P216" s="185">
        <f t="shared" si="51"/>
        <v>0</v>
      </c>
      <c r="Q216" s="185">
        <v>0</v>
      </c>
      <c r="R216" s="185">
        <f t="shared" si="52"/>
        <v>0</v>
      </c>
      <c r="S216" s="185">
        <v>0</v>
      </c>
      <c r="T216" s="186">
        <f t="shared" si="5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7" t="s">
        <v>143</v>
      </c>
      <c r="AT216" s="187" t="s">
        <v>140</v>
      </c>
      <c r="AU216" s="187" t="s">
        <v>83</v>
      </c>
      <c r="AY216" s="18" t="s">
        <v>129</v>
      </c>
      <c r="BE216" s="188">
        <f t="shared" si="54"/>
        <v>0</v>
      </c>
      <c r="BF216" s="188">
        <f t="shared" si="55"/>
        <v>0</v>
      </c>
      <c r="BG216" s="188">
        <f t="shared" si="56"/>
        <v>0</v>
      </c>
      <c r="BH216" s="188">
        <f t="shared" si="57"/>
        <v>0</v>
      </c>
      <c r="BI216" s="188">
        <f t="shared" si="58"/>
        <v>0</v>
      </c>
      <c r="BJ216" s="18" t="s">
        <v>81</v>
      </c>
      <c r="BK216" s="188">
        <f t="shared" si="59"/>
        <v>0</v>
      </c>
      <c r="BL216" s="18" t="s">
        <v>136</v>
      </c>
      <c r="BM216" s="187" t="s">
        <v>733</v>
      </c>
    </row>
    <row r="217" spans="1:65" s="2" customFormat="1" ht="62.65" customHeight="1">
      <c r="A217" s="35"/>
      <c r="B217" s="36"/>
      <c r="C217" s="194" t="s">
        <v>734</v>
      </c>
      <c r="D217" s="194" t="s">
        <v>140</v>
      </c>
      <c r="E217" s="195" t="s">
        <v>735</v>
      </c>
      <c r="F217" s="196" t="s">
        <v>736</v>
      </c>
      <c r="G217" s="197" t="s">
        <v>345</v>
      </c>
      <c r="H217" s="198">
        <v>65</v>
      </c>
      <c r="I217" s="199"/>
      <c r="J217" s="200">
        <f t="shared" si="50"/>
        <v>0</v>
      </c>
      <c r="K217" s="201"/>
      <c r="L217" s="202"/>
      <c r="M217" s="203" t="s">
        <v>19</v>
      </c>
      <c r="N217" s="204" t="s">
        <v>44</v>
      </c>
      <c r="O217" s="65"/>
      <c r="P217" s="185">
        <f t="shared" si="51"/>
        <v>0</v>
      </c>
      <c r="Q217" s="185">
        <v>0</v>
      </c>
      <c r="R217" s="185">
        <f t="shared" si="52"/>
        <v>0</v>
      </c>
      <c r="S217" s="185">
        <v>0</v>
      </c>
      <c r="T217" s="186">
        <f t="shared" si="5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7" t="s">
        <v>143</v>
      </c>
      <c r="AT217" s="187" t="s">
        <v>140</v>
      </c>
      <c r="AU217" s="187" t="s">
        <v>83</v>
      </c>
      <c r="AY217" s="18" t="s">
        <v>129</v>
      </c>
      <c r="BE217" s="188">
        <f t="shared" si="54"/>
        <v>0</v>
      </c>
      <c r="BF217" s="188">
        <f t="shared" si="55"/>
        <v>0</v>
      </c>
      <c r="BG217" s="188">
        <f t="shared" si="56"/>
        <v>0</v>
      </c>
      <c r="BH217" s="188">
        <f t="shared" si="57"/>
        <v>0</v>
      </c>
      <c r="BI217" s="188">
        <f t="shared" si="58"/>
        <v>0</v>
      </c>
      <c r="BJ217" s="18" t="s">
        <v>81</v>
      </c>
      <c r="BK217" s="188">
        <f t="shared" si="59"/>
        <v>0</v>
      </c>
      <c r="BL217" s="18" t="s">
        <v>136</v>
      </c>
      <c r="BM217" s="187" t="s">
        <v>737</v>
      </c>
    </row>
    <row r="218" spans="1:65" s="2" customFormat="1" ht="62.65" customHeight="1">
      <c r="A218" s="35"/>
      <c r="B218" s="36"/>
      <c r="C218" s="194" t="s">
        <v>526</v>
      </c>
      <c r="D218" s="194" t="s">
        <v>140</v>
      </c>
      <c r="E218" s="195" t="s">
        <v>738</v>
      </c>
      <c r="F218" s="196" t="s">
        <v>739</v>
      </c>
      <c r="G218" s="197" t="s">
        <v>345</v>
      </c>
      <c r="H218" s="198">
        <v>2</v>
      </c>
      <c r="I218" s="199"/>
      <c r="J218" s="200">
        <f t="shared" si="50"/>
        <v>0</v>
      </c>
      <c r="K218" s="201"/>
      <c r="L218" s="202"/>
      <c r="M218" s="203" t="s">
        <v>19</v>
      </c>
      <c r="N218" s="204" t="s">
        <v>44</v>
      </c>
      <c r="O218" s="65"/>
      <c r="P218" s="185">
        <f t="shared" si="51"/>
        <v>0</v>
      </c>
      <c r="Q218" s="185">
        <v>0</v>
      </c>
      <c r="R218" s="185">
        <f t="shared" si="52"/>
        <v>0</v>
      </c>
      <c r="S218" s="185">
        <v>0</v>
      </c>
      <c r="T218" s="186">
        <f t="shared" si="5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7" t="s">
        <v>143</v>
      </c>
      <c r="AT218" s="187" t="s">
        <v>140</v>
      </c>
      <c r="AU218" s="187" t="s">
        <v>83</v>
      </c>
      <c r="AY218" s="18" t="s">
        <v>129</v>
      </c>
      <c r="BE218" s="188">
        <f t="shared" si="54"/>
        <v>0</v>
      </c>
      <c r="BF218" s="188">
        <f t="shared" si="55"/>
        <v>0</v>
      </c>
      <c r="BG218" s="188">
        <f t="shared" si="56"/>
        <v>0</v>
      </c>
      <c r="BH218" s="188">
        <f t="shared" si="57"/>
        <v>0</v>
      </c>
      <c r="BI218" s="188">
        <f t="shared" si="58"/>
        <v>0</v>
      </c>
      <c r="BJ218" s="18" t="s">
        <v>81</v>
      </c>
      <c r="BK218" s="188">
        <f t="shared" si="59"/>
        <v>0</v>
      </c>
      <c r="BL218" s="18" t="s">
        <v>136</v>
      </c>
      <c r="BM218" s="187" t="s">
        <v>740</v>
      </c>
    </row>
    <row r="219" spans="1:65" s="2" customFormat="1" ht="62.65" customHeight="1">
      <c r="A219" s="35"/>
      <c r="B219" s="36"/>
      <c r="C219" s="194" t="s">
        <v>741</v>
      </c>
      <c r="D219" s="194" t="s">
        <v>140</v>
      </c>
      <c r="E219" s="195" t="s">
        <v>742</v>
      </c>
      <c r="F219" s="196" t="s">
        <v>743</v>
      </c>
      <c r="G219" s="197" t="s">
        <v>345</v>
      </c>
      <c r="H219" s="198">
        <v>12</v>
      </c>
      <c r="I219" s="199"/>
      <c r="J219" s="200">
        <f t="shared" si="50"/>
        <v>0</v>
      </c>
      <c r="K219" s="201"/>
      <c r="L219" s="202"/>
      <c r="M219" s="203" t="s">
        <v>19</v>
      </c>
      <c r="N219" s="204" t="s">
        <v>44</v>
      </c>
      <c r="O219" s="65"/>
      <c r="P219" s="185">
        <f t="shared" si="51"/>
        <v>0</v>
      </c>
      <c r="Q219" s="185">
        <v>0</v>
      </c>
      <c r="R219" s="185">
        <f t="shared" si="52"/>
        <v>0</v>
      </c>
      <c r="S219" s="185">
        <v>0</v>
      </c>
      <c r="T219" s="186">
        <f t="shared" si="5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7" t="s">
        <v>143</v>
      </c>
      <c r="AT219" s="187" t="s">
        <v>140</v>
      </c>
      <c r="AU219" s="187" t="s">
        <v>83</v>
      </c>
      <c r="AY219" s="18" t="s">
        <v>129</v>
      </c>
      <c r="BE219" s="188">
        <f t="shared" si="54"/>
        <v>0</v>
      </c>
      <c r="BF219" s="188">
        <f t="shared" si="55"/>
        <v>0</v>
      </c>
      <c r="BG219" s="188">
        <f t="shared" si="56"/>
        <v>0</v>
      </c>
      <c r="BH219" s="188">
        <f t="shared" si="57"/>
        <v>0</v>
      </c>
      <c r="BI219" s="188">
        <f t="shared" si="58"/>
        <v>0</v>
      </c>
      <c r="BJ219" s="18" t="s">
        <v>81</v>
      </c>
      <c r="BK219" s="188">
        <f t="shared" si="59"/>
        <v>0</v>
      </c>
      <c r="BL219" s="18" t="s">
        <v>136</v>
      </c>
      <c r="BM219" s="187" t="s">
        <v>744</v>
      </c>
    </row>
    <row r="220" spans="1:65" s="2" customFormat="1" ht="62.65" customHeight="1">
      <c r="A220" s="35"/>
      <c r="B220" s="36"/>
      <c r="C220" s="194" t="s">
        <v>529</v>
      </c>
      <c r="D220" s="194" t="s">
        <v>140</v>
      </c>
      <c r="E220" s="195" t="s">
        <v>745</v>
      </c>
      <c r="F220" s="196" t="s">
        <v>746</v>
      </c>
      <c r="G220" s="197" t="s">
        <v>345</v>
      </c>
      <c r="H220" s="198">
        <v>1</v>
      </c>
      <c r="I220" s="199"/>
      <c r="J220" s="200">
        <f t="shared" si="50"/>
        <v>0</v>
      </c>
      <c r="K220" s="201"/>
      <c r="L220" s="202"/>
      <c r="M220" s="203" t="s">
        <v>19</v>
      </c>
      <c r="N220" s="204" t="s">
        <v>44</v>
      </c>
      <c r="O220" s="65"/>
      <c r="P220" s="185">
        <f t="shared" si="51"/>
        <v>0</v>
      </c>
      <c r="Q220" s="185">
        <v>0</v>
      </c>
      <c r="R220" s="185">
        <f t="shared" si="52"/>
        <v>0</v>
      </c>
      <c r="S220" s="185">
        <v>0</v>
      </c>
      <c r="T220" s="186">
        <f t="shared" si="5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7" t="s">
        <v>143</v>
      </c>
      <c r="AT220" s="187" t="s">
        <v>140</v>
      </c>
      <c r="AU220" s="187" t="s">
        <v>83</v>
      </c>
      <c r="AY220" s="18" t="s">
        <v>129</v>
      </c>
      <c r="BE220" s="188">
        <f t="shared" si="54"/>
        <v>0</v>
      </c>
      <c r="BF220" s="188">
        <f t="shared" si="55"/>
        <v>0</v>
      </c>
      <c r="BG220" s="188">
        <f t="shared" si="56"/>
        <v>0</v>
      </c>
      <c r="BH220" s="188">
        <f t="shared" si="57"/>
        <v>0</v>
      </c>
      <c r="BI220" s="188">
        <f t="shared" si="58"/>
        <v>0</v>
      </c>
      <c r="BJ220" s="18" t="s">
        <v>81</v>
      </c>
      <c r="BK220" s="188">
        <f t="shared" si="59"/>
        <v>0</v>
      </c>
      <c r="BL220" s="18" t="s">
        <v>136</v>
      </c>
      <c r="BM220" s="187" t="s">
        <v>747</v>
      </c>
    </row>
    <row r="221" spans="1:65" s="2" customFormat="1" ht="62.65" customHeight="1">
      <c r="A221" s="35"/>
      <c r="B221" s="36"/>
      <c r="C221" s="194" t="s">
        <v>748</v>
      </c>
      <c r="D221" s="194" t="s">
        <v>140</v>
      </c>
      <c r="E221" s="195" t="s">
        <v>749</v>
      </c>
      <c r="F221" s="196" t="s">
        <v>750</v>
      </c>
      <c r="G221" s="197" t="s">
        <v>345</v>
      </c>
      <c r="H221" s="198">
        <v>2</v>
      </c>
      <c r="I221" s="199"/>
      <c r="J221" s="200">
        <f t="shared" si="50"/>
        <v>0</v>
      </c>
      <c r="K221" s="201"/>
      <c r="L221" s="202"/>
      <c r="M221" s="203" t="s">
        <v>19</v>
      </c>
      <c r="N221" s="204" t="s">
        <v>44</v>
      </c>
      <c r="O221" s="65"/>
      <c r="P221" s="185">
        <f t="shared" si="51"/>
        <v>0</v>
      </c>
      <c r="Q221" s="185">
        <v>0</v>
      </c>
      <c r="R221" s="185">
        <f t="shared" si="52"/>
        <v>0</v>
      </c>
      <c r="S221" s="185">
        <v>0</v>
      </c>
      <c r="T221" s="186">
        <f t="shared" si="5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7" t="s">
        <v>143</v>
      </c>
      <c r="AT221" s="187" t="s">
        <v>140</v>
      </c>
      <c r="AU221" s="187" t="s">
        <v>83</v>
      </c>
      <c r="AY221" s="18" t="s">
        <v>129</v>
      </c>
      <c r="BE221" s="188">
        <f t="shared" si="54"/>
        <v>0</v>
      </c>
      <c r="BF221" s="188">
        <f t="shared" si="55"/>
        <v>0</v>
      </c>
      <c r="BG221" s="188">
        <f t="shared" si="56"/>
        <v>0</v>
      </c>
      <c r="BH221" s="188">
        <f t="shared" si="57"/>
        <v>0</v>
      </c>
      <c r="BI221" s="188">
        <f t="shared" si="58"/>
        <v>0</v>
      </c>
      <c r="BJ221" s="18" t="s">
        <v>81</v>
      </c>
      <c r="BK221" s="188">
        <f t="shared" si="59"/>
        <v>0</v>
      </c>
      <c r="BL221" s="18" t="s">
        <v>136</v>
      </c>
      <c r="BM221" s="187" t="s">
        <v>751</v>
      </c>
    </row>
    <row r="222" spans="1:65" s="2" customFormat="1" ht="62.65" customHeight="1">
      <c r="A222" s="35"/>
      <c r="B222" s="36"/>
      <c r="C222" s="194" t="s">
        <v>532</v>
      </c>
      <c r="D222" s="194" t="s">
        <v>140</v>
      </c>
      <c r="E222" s="195" t="s">
        <v>752</v>
      </c>
      <c r="F222" s="196" t="s">
        <v>753</v>
      </c>
      <c r="G222" s="197" t="s">
        <v>345</v>
      </c>
      <c r="H222" s="198">
        <v>1</v>
      </c>
      <c r="I222" s="199"/>
      <c r="J222" s="200">
        <f t="shared" si="50"/>
        <v>0</v>
      </c>
      <c r="K222" s="201"/>
      <c r="L222" s="202"/>
      <c r="M222" s="203" t="s">
        <v>19</v>
      </c>
      <c r="N222" s="204" t="s">
        <v>44</v>
      </c>
      <c r="O222" s="65"/>
      <c r="P222" s="185">
        <f t="shared" si="51"/>
        <v>0</v>
      </c>
      <c r="Q222" s="185">
        <v>0</v>
      </c>
      <c r="R222" s="185">
        <f t="shared" si="52"/>
        <v>0</v>
      </c>
      <c r="S222" s="185">
        <v>0</v>
      </c>
      <c r="T222" s="186">
        <f t="shared" si="5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7" t="s">
        <v>143</v>
      </c>
      <c r="AT222" s="187" t="s">
        <v>140</v>
      </c>
      <c r="AU222" s="187" t="s">
        <v>83</v>
      </c>
      <c r="AY222" s="18" t="s">
        <v>129</v>
      </c>
      <c r="BE222" s="188">
        <f t="shared" si="54"/>
        <v>0</v>
      </c>
      <c r="BF222" s="188">
        <f t="shared" si="55"/>
        <v>0</v>
      </c>
      <c r="BG222" s="188">
        <f t="shared" si="56"/>
        <v>0</v>
      </c>
      <c r="BH222" s="188">
        <f t="shared" si="57"/>
        <v>0</v>
      </c>
      <c r="BI222" s="188">
        <f t="shared" si="58"/>
        <v>0</v>
      </c>
      <c r="BJ222" s="18" t="s">
        <v>81</v>
      </c>
      <c r="BK222" s="188">
        <f t="shared" si="59"/>
        <v>0</v>
      </c>
      <c r="BL222" s="18" t="s">
        <v>136</v>
      </c>
      <c r="BM222" s="187" t="s">
        <v>754</v>
      </c>
    </row>
    <row r="223" spans="1:65" s="2" customFormat="1" ht="62.65" customHeight="1">
      <c r="A223" s="35"/>
      <c r="B223" s="36"/>
      <c r="C223" s="194" t="s">
        <v>755</v>
      </c>
      <c r="D223" s="194" t="s">
        <v>140</v>
      </c>
      <c r="E223" s="195" t="s">
        <v>756</v>
      </c>
      <c r="F223" s="196" t="s">
        <v>757</v>
      </c>
      <c r="G223" s="197" t="s">
        <v>345</v>
      </c>
      <c r="H223" s="198">
        <v>3</v>
      </c>
      <c r="I223" s="199"/>
      <c r="J223" s="200">
        <f t="shared" si="50"/>
        <v>0</v>
      </c>
      <c r="K223" s="201"/>
      <c r="L223" s="202"/>
      <c r="M223" s="203" t="s">
        <v>19</v>
      </c>
      <c r="N223" s="204" t="s">
        <v>44</v>
      </c>
      <c r="O223" s="65"/>
      <c r="P223" s="185">
        <f t="shared" si="51"/>
        <v>0</v>
      </c>
      <c r="Q223" s="185">
        <v>0</v>
      </c>
      <c r="R223" s="185">
        <f t="shared" si="52"/>
        <v>0</v>
      </c>
      <c r="S223" s="185">
        <v>0</v>
      </c>
      <c r="T223" s="186">
        <f t="shared" si="5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7" t="s">
        <v>143</v>
      </c>
      <c r="AT223" s="187" t="s">
        <v>140</v>
      </c>
      <c r="AU223" s="187" t="s">
        <v>83</v>
      </c>
      <c r="AY223" s="18" t="s">
        <v>129</v>
      </c>
      <c r="BE223" s="188">
        <f t="shared" si="54"/>
        <v>0</v>
      </c>
      <c r="BF223" s="188">
        <f t="shared" si="55"/>
        <v>0</v>
      </c>
      <c r="BG223" s="188">
        <f t="shared" si="56"/>
        <v>0</v>
      </c>
      <c r="BH223" s="188">
        <f t="shared" si="57"/>
        <v>0</v>
      </c>
      <c r="BI223" s="188">
        <f t="shared" si="58"/>
        <v>0</v>
      </c>
      <c r="BJ223" s="18" t="s">
        <v>81</v>
      </c>
      <c r="BK223" s="188">
        <f t="shared" si="59"/>
        <v>0</v>
      </c>
      <c r="BL223" s="18" t="s">
        <v>136</v>
      </c>
      <c r="BM223" s="187" t="s">
        <v>758</v>
      </c>
    </row>
    <row r="224" spans="1:65" s="2" customFormat="1" ht="62.65" customHeight="1">
      <c r="A224" s="35"/>
      <c r="B224" s="36"/>
      <c r="C224" s="194" t="s">
        <v>536</v>
      </c>
      <c r="D224" s="194" t="s">
        <v>140</v>
      </c>
      <c r="E224" s="195" t="s">
        <v>759</v>
      </c>
      <c r="F224" s="196" t="s">
        <v>760</v>
      </c>
      <c r="G224" s="197" t="s">
        <v>345</v>
      </c>
      <c r="H224" s="198">
        <v>5</v>
      </c>
      <c r="I224" s="199"/>
      <c r="J224" s="200">
        <f t="shared" si="50"/>
        <v>0</v>
      </c>
      <c r="K224" s="201"/>
      <c r="L224" s="202"/>
      <c r="M224" s="203" t="s">
        <v>19</v>
      </c>
      <c r="N224" s="204" t="s">
        <v>44</v>
      </c>
      <c r="O224" s="65"/>
      <c r="P224" s="185">
        <f t="shared" si="51"/>
        <v>0</v>
      </c>
      <c r="Q224" s="185">
        <v>0</v>
      </c>
      <c r="R224" s="185">
        <f t="shared" si="52"/>
        <v>0</v>
      </c>
      <c r="S224" s="185">
        <v>0</v>
      </c>
      <c r="T224" s="186">
        <f t="shared" si="5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7" t="s">
        <v>143</v>
      </c>
      <c r="AT224" s="187" t="s">
        <v>140</v>
      </c>
      <c r="AU224" s="187" t="s">
        <v>83</v>
      </c>
      <c r="AY224" s="18" t="s">
        <v>129</v>
      </c>
      <c r="BE224" s="188">
        <f t="shared" si="54"/>
        <v>0</v>
      </c>
      <c r="BF224" s="188">
        <f t="shared" si="55"/>
        <v>0</v>
      </c>
      <c r="BG224" s="188">
        <f t="shared" si="56"/>
        <v>0</v>
      </c>
      <c r="BH224" s="188">
        <f t="shared" si="57"/>
        <v>0</v>
      </c>
      <c r="BI224" s="188">
        <f t="shared" si="58"/>
        <v>0</v>
      </c>
      <c r="BJ224" s="18" t="s">
        <v>81</v>
      </c>
      <c r="BK224" s="188">
        <f t="shared" si="59"/>
        <v>0</v>
      </c>
      <c r="BL224" s="18" t="s">
        <v>136</v>
      </c>
      <c r="BM224" s="187" t="s">
        <v>761</v>
      </c>
    </row>
    <row r="225" spans="1:65" s="2" customFormat="1" ht="76.349999999999994" customHeight="1">
      <c r="A225" s="35"/>
      <c r="B225" s="36"/>
      <c r="C225" s="194" t="s">
        <v>762</v>
      </c>
      <c r="D225" s="194" t="s">
        <v>140</v>
      </c>
      <c r="E225" s="195" t="s">
        <v>763</v>
      </c>
      <c r="F225" s="196" t="s">
        <v>764</v>
      </c>
      <c r="G225" s="197" t="s">
        <v>345</v>
      </c>
      <c r="H225" s="198">
        <v>3</v>
      </c>
      <c r="I225" s="199"/>
      <c r="J225" s="200">
        <f t="shared" si="50"/>
        <v>0</v>
      </c>
      <c r="K225" s="201"/>
      <c r="L225" s="202"/>
      <c r="M225" s="203" t="s">
        <v>19</v>
      </c>
      <c r="N225" s="204" t="s">
        <v>44</v>
      </c>
      <c r="O225" s="65"/>
      <c r="P225" s="185">
        <f t="shared" si="51"/>
        <v>0</v>
      </c>
      <c r="Q225" s="185">
        <v>0</v>
      </c>
      <c r="R225" s="185">
        <f t="shared" si="52"/>
        <v>0</v>
      </c>
      <c r="S225" s="185">
        <v>0</v>
      </c>
      <c r="T225" s="186">
        <f t="shared" si="5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7" t="s">
        <v>143</v>
      </c>
      <c r="AT225" s="187" t="s">
        <v>140</v>
      </c>
      <c r="AU225" s="187" t="s">
        <v>83</v>
      </c>
      <c r="AY225" s="18" t="s">
        <v>129</v>
      </c>
      <c r="BE225" s="188">
        <f t="shared" si="54"/>
        <v>0</v>
      </c>
      <c r="BF225" s="188">
        <f t="shared" si="55"/>
        <v>0</v>
      </c>
      <c r="BG225" s="188">
        <f t="shared" si="56"/>
        <v>0</v>
      </c>
      <c r="BH225" s="188">
        <f t="shared" si="57"/>
        <v>0</v>
      </c>
      <c r="BI225" s="188">
        <f t="shared" si="58"/>
        <v>0</v>
      </c>
      <c r="BJ225" s="18" t="s">
        <v>81</v>
      </c>
      <c r="BK225" s="188">
        <f t="shared" si="59"/>
        <v>0</v>
      </c>
      <c r="BL225" s="18" t="s">
        <v>136</v>
      </c>
      <c r="BM225" s="187" t="s">
        <v>765</v>
      </c>
    </row>
    <row r="226" spans="1:65" s="2" customFormat="1" ht="16.5" customHeight="1">
      <c r="A226" s="35"/>
      <c r="B226" s="36"/>
      <c r="C226" s="194" t="s">
        <v>539</v>
      </c>
      <c r="D226" s="194" t="s">
        <v>140</v>
      </c>
      <c r="E226" s="195" t="s">
        <v>766</v>
      </c>
      <c r="F226" s="196" t="s">
        <v>767</v>
      </c>
      <c r="G226" s="197" t="s">
        <v>345</v>
      </c>
      <c r="H226" s="198">
        <v>124</v>
      </c>
      <c r="I226" s="199"/>
      <c r="J226" s="200">
        <f t="shared" si="50"/>
        <v>0</v>
      </c>
      <c r="K226" s="201"/>
      <c r="L226" s="202"/>
      <c r="M226" s="203" t="s">
        <v>19</v>
      </c>
      <c r="N226" s="204" t="s">
        <v>44</v>
      </c>
      <c r="O226" s="65"/>
      <c r="P226" s="185">
        <f t="shared" si="51"/>
        <v>0</v>
      </c>
      <c r="Q226" s="185">
        <v>0</v>
      </c>
      <c r="R226" s="185">
        <f t="shared" si="52"/>
        <v>0</v>
      </c>
      <c r="S226" s="185">
        <v>0</v>
      </c>
      <c r="T226" s="186">
        <f t="shared" si="5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7" t="s">
        <v>143</v>
      </c>
      <c r="AT226" s="187" t="s">
        <v>140</v>
      </c>
      <c r="AU226" s="187" t="s">
        <v>83</v>
      </c>
      <c r="AY226" s="18" t="s">
        <v>129</v>
      </c>
      <c r="BE226" s="188">
        <f t="shared" si="54"/>
        <v>0</v>
      </c>
      <c r="BF226" s="188">
        <f t="shared" si="55"/>
        <v>0</v>
      </c>
      <c r="BG226" s="188">
        <f t="shared" si="56"/>
        <v>0</v>
      </c>
      <c r="BH226" s="188">
        <f t="shared" si="57"/>
        <v>0</v>
      </c>
      <c r="BI226" s="188">
        <f t="shared" si="58"/>
        <v>0</v>
      </c>
      <c r="BJ226" s="18" t="s">
        <v>81</v>
      </c>
      <c r="BK226" s="188">
        <f t="shared" si="59"/>
        <v>0</v>
      </c>
      <c r="BL226" s="18" t="s">
        <v>136</v>
      </c>
      <c r="BM226" s="187" t="s">
        <v>768</v>
      </c>
    </row>
    <row r="227" spans="1:65" s="2" customFormat="1" ht="16.5" customHeight="1">
      <c r="A227" s="35"/>
      <c r="B227" s="36"/>
      <c r="C227" s="194" t="s">
        <v>769</v>
      </c>
      <c r="D227" s="194" t="s">
        <v>140</v>
      </c>
      <c r="E227" s="195" t="s">
        <v>770</v>
      </c>
      <c r="F227" s="196" t="s">
        <v>771</v>
      </c>
      <c r="G227" s="197" t="s">
        <v>345</v>
      </c>
      <c r="H227" s="198">
        <v>60</v>
      </c>
      <c r="I227" s="199"/>
      <c r="J227" s="200">
        <f t="shared" si="50"/>
        <v>0</v>
      </c>
      <c r="K227" s="201"/>
      <c r="L227" s="202"/>
      <c r="M227" s="203" t="s">
        <v>19</v>
      </c>
      <c r="N227" s="204" t="s">
        <v>44</v>
      </c>
      <c r="O227" s="65"/>
      <c r="P227" s="185">
        <f t="shared" si="51"/>
        <v>0</v>
      </c>
      <c r="Q227" s="185">
        <v>0</v>
      </c>
      <c r="R227" s="185">
        <f t="shared" si="52"/>
        <v>0</v>
      </c>
      <c r="S227" s="185">
        <v>0</v>
      </c>
      <c r="T227" s="186">
        <f t="shared" si="5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7" t="s">
        <v>143</v>
      </c>
      <c r="AT227" s="187" t="s">
        <v>140</v>
      </c>
      <c r="AU227" s="187" t="s">
        <v>83</v>
      </c>
      <c r="AY227" s="18" t="s">
        <v>129</v>
      </c>
      <c r="BE227" s="188">
        <f t="shared" si="54"/>
        <v>0</v>
      </c>
      <c r="BF227" s="188">
        <f t="shared" si="55"/>
        <v>0</v>
      </c>
      <c r="BG227" s="188">
        <f t="shared" si="56"/>
        <v>0</v>
      </c>
      <c r="BH227" s="188">
        <f t="shared" si="57"/>
        <v>0</v>
      </c>
      <c r="BI227" s="188">
        <f t="shared" si="58"/>
        <v>0</v>
      </c>
      <c r="BJ227" s="18" t="s">
        <v>81</v>
      </c>
      <c r="BK227" s="188">
        <f t="shared" si="59"/>
        <v>0</v>
      </c>
      <c r="BL227" s="18" t="s">
        <v>136</v>
      </c>
      <c r="BM227" s="187" t="s">
        <v>772</v>
      </c>
    </row>
    <row r="228" spans="1:65" s="12" customFormat="1" ht="22.9" customHeight="1">
      <c r="B228" s="159"/>
      <c r="C228" s="160"/>
      <c r="D228" s="161" t="s">
        <v>72</v>
      </c>
      <c r="E228" s="173" t="s">
        <v>773</v>
      </c>
      <c r="F228" s="173" t="s">
        <v>774</v>
      </c>
      <c r="G228" s="160"/>
      <c r="H228" s="160"/>
      <c r="I228" s="163"/>
      <c r="J228" s="174">
        <f>BK228</f>
        <v>0</v>
      </c>
      <c r="K228" s="160"/>
      <c r="L228" s="165"/>
      <c r="M228" s="166"/>
      <c r="N228" s="167"/>
      <c r="O228" s="167"/>
      <c r="P228" s="168">
        <f>SUM(P229:P233)</f>
        <v>0</v>
      </c>
      <c r="Q228" s="167"/>
      <c r="R228" s="168">
        <f>SUM(R229:R233)</f>
        <v>0</v>
      </c>
      <c r="S228" s="167"/>
      <c r="T228" s="169">
        <f>SUM(T229:T233)</f>
        <v>0</v>
      </c>
      <c r="AR228" s="170" t="s">
        <v>81</v>
      </c>
      <c r="AT228" s="171" t="s">
        <v>72</v>
      </c>
      <c r="AU228" s="171" t="s">
        <v>81</v>
      </c>
      <c r="AY228" s="170" t="s">
        <v>129</v>
      </c>
      <c r="BK228" s="172">
        <f>SUM(BK229:BK233)</f>
        <v>0</v>
      </c>
    </row>
    <row r="229" spans="1:65" s="2" customFormat="1" ht="16.5" customHeight="1">
      <c r="A229" s="35"/>
      <c r="B229" s="36"/>
      <c r="C229" s="175" t="s">
        <v>543</v>
      </c>
      <c r="D229" s="175" t="s">
        <v>132</v>
      </c>
      <c r="E229" s="176" t="s">
        <v>775</v>
      </c>
      <c r="F229" s="177" t="s">
        <v>776</v>
      </c>
      <c r="G229" s="178" t="s">
        <v>345</v>
      </c>
      <c r="H229" s="179">
        <v>12</v>
      </c>
      <c r="I229" s="180"/>
      <c r="J229" s="181">
        <f>ROUND(I229*H229,2)</f>
        <v>0</v>
      </c>
      <c r="K229" s="182"/>
      <c r="L229" s="40"/>
      <c r="M229" s="183" t="s">
        <v>19</v>
      </c>
      <c r="N229" s="184" t="s">
        <v>44</v>
      </c>
      <c r="O229" s="65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7" t="s">
        <v>136</v>
      </c>
      <c r="AT229" s="187" t="s">
        <v>132</v>
      </c>
      <c r="AU229" s="187" t="s">
        <v>83</v>
      </c>
      <c r="AY229" s="18" t="s">
        <v>129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8" t="s">
        <v>81</v>
      </c>
      <c r="BK229" s="188">
        <f>ROUND(I229*H229,2)</f>
        <v>0</v>
      </c>
      <c r="BL229" s="18" t="s">
        <v>136</v>
      </c>
      <c r="BM229" s="187" t="s">
        <v>777</v>
      </c>
    </row>
    <row r="230" spans="1:65" s="2" customFormat="1" ht="16.5" customHeight="1">
      <c r="A230" s="35"/>
      <c r="B230" s="36"/>
      <c r="C230" s="175" t="s">
        <v>778</v>
      </c>
      <c r="D230" s="175" t="s">
        <v>132</v>
      </c>
      <c r="E230" s="176" t="s">
        <v>779</v>
      </c>
      <c r="F230" s="177" t="s">
        <v>780</v>
      </c>
      <c r="G230" s="178" t="s">
        <v>345</v>
      </c>
      <c r="H230" s="179">
        <v>124</v>
      </c>
      <c r="I230" s="180"/>
      <c r="J230" s="181">
        <f>ROUND(I230*H230,2)</f>
        <v>0</v>
      </c>
      <c r="K230" s="182"/>
      <c r="L230" s="40"/>
      <c r="M230" s="183" t="s">
        <v>19</v>
      </c>
      <c r="N230" s="184" t="s">
        <v>44</v>
      </c>
      <c r="O230" s="65"/>
      <c r="P230" s="185">
        <f>O230*H230</f>
        <v>0</v>
      </c>
      <c r="Q230" s="185">
        <v>0</v>
      </c>
      <c r="R230" s="185">
        <f>Q230*H230</f>
        <v>0</v>
      </c>
      <c r="S230" s="185">
        <v>0</v>
      </c>
      <c r="T230" s="18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7" t="s">
        <v>136</v>
      </c>
      <c r="AT230" s="187" t="s">
        <v>132</v>
      </c>
      <c r="AU230" s="187" t="s">
        <v>83</v>
      </c>
      <c r="AY230" s="18" t="s">
        <v>129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8" t="s">
        <v>81</v>
      </c>
      <c r="BK230" s="188">
        <f>ROUND(I230*H230,2)</f>
        <v>0</v>
      </c>
      <c r="BL230" s="18" t="s">
        <v>136</v>
      </c>
      <c r="BM230" s="187" t="s">
        <v>781</v>
      </c>
    </row>
    <row r="231" spans="1:65" s="2" customFormat="1" ht="16.5" customHeight="1">
      <c r="A231" s="35"/>
      <c r="B231" s="36"/>
      <c r="C231" s="175" t="s">
        <v>546</v>
      </c>
      <c r="D231" s="175" t="s">
        <v>132</v>
      </c>
      <c r="E231" s="176" t="s">
        <v>782</v>
      </c>
      <c r="F231" s="177" t="s">
        <v>783</v>
      </c>
      <c r="G231" s="178" t="s">
        <v>345</v>
      </c>
      <c r="H231" s="179">
        <v>3</v>
      </c>
      <c r="I231" s="180"/>
      <c r="J231" s="181">
        <f>ROUND(I231*H231,2)</f>
        <v>0</v>
      </c>
      <c r="K231" s="182"/>
      <c r="L231" s="40"/>
      <c r="M231" s="183" t="s">
        <v>19</v>
      </c>
      <c r="N231" s="184" t="s">
        <v>44</v>
      </c>
      <c r="O231" s="65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7" t="s">
        <v>136</v>
      </c>
      <c r="AT231" s="187" t="s">
        <v>132</v>
      </c>
      <c r="AU231" s="187" t="s">
        <v>83</v>
      </c>
      <c r="AY231" s="18" t="s">
        <v>129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8" t="s">
        <v>81</v>
      </c>
      <c r="BK231" s="188">
        <f>ROUND(I231*H231,2)</f>
        <v>0</v>
      </c>
      <c r="BL231" s="18" t="s">
        <v>136</v>
      </c>
      <c r="BM231" s="187" t="s">
        <v>784</v>
      </c>
    </row>
    <row r="232" spans="1:65" s="2" customFormat="1" ht="16.5" customHeight="1">
      <c r="A232" s="35"/>
      <c r="B232" s="36"/>
      <c r="C232" s="175" t="s">
        <v>785</v>
      </c>
      <c r="D232" s="175" t="s">
        <v>132</v>
      </c>
      <c r="E232" s="176" t="s">
        <v>786</v>
      </c>
      <c r="F232" s="177" t="s">
        <v>787</v>
      </c>
      <c r="G232" s="178" t="s">
        <v>345</v>
      </c>
      <c r="H232" s="179">
        <v>60</v>
      </c>
      <c r="I232" s="180"/>
      <c r="J232" s="181">
        <f>ROUND(I232*H232,2)</f>
        <v>0</v>
      </c>
      <c r="K232" s="182"/>
      <c r="L232" s="40"/>
      <c r="M232" s="183" t="s">
        <v>19</v>
      </c>
      <c r="N232" s="184" t="s">
        <v>44</v>
      </c>
      <c r="O232" s="65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7" t="s">
        <v>136</v>
      </c>
      <c r="AT232" s="187" t="s">
        <v>132</v>
      </c>
      <c r="AU232" s="187" t="s">
        <v>83</v>
      </c>
      <c r="AY232" s="18" t="s">
        <v>129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8" t="s">
        <v>81</v>
      </c>
      <c r="BK232" s="188">
        <f>ROUND(I232*H232,2)</f>
        <v>0</v>
      </c>
      <c r="BL232" s="18" t="s">
        <v>136</v>
      </c>
      <c r="BM232" s="187" t="s">
        <v>788</v>
      </c>
    </row>
    <row r="233" spans="1:65" s="2" customFormat="1" ht="16.5" customHeight="1">
      <c r="A233" s="35"/>
      <c r="B233" s="36"/>
      <c r="C233" s="175" t="s">
        <v>550</v>
      </c>
      <c r="D233" s="175" t="s">
        <v>132</v>
      </c>
      <c r="E233" s="176" t="s">
        <v>789</v>
      </c>
      <c r="F233" s="177" t="s">
        <v>790</v>
      </c>
      <c r="G233" s="178" t="s">
        <v>345</v>
      </c>
      <c r="H233" s="179">
        <v>140</v>
      </c>
      <c r="I233" s="180"/>
      <c r="J233" s="181">
        <f>ROUND(I233*H233,2)</f>
        <v>0</v>
      </c>
      <c r="K233" s="182"/>
      <c r="L233" s="40"/>
      <c r="M233" s="183" t="s">
        <v>19</v>
      </c>
      <c r="N233" s="184" t="s">
        <v>44</v>
      </c>
      <c r="O233" s="65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7" t="s">
        <v>136</v>
      </c>
      <c r="AT233" s="187" t="s">
        <v>132</v>
      </c>
      <c r="AU233" s="187" t="s">
        <v>83</v>
      </c>
      <c r="AY233" s="18" t="s">
        <v>129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8" t="s">
        <v>81</v>
      </c>
      <c r="BK233" s="188">
        <f>ROUND(I233*H233,2)</f>
        <v>0</v>
      </c>
      <c r="BL233" s="18" t="s">
        <v>136</v>
      </c>
      <c r="BM233" s="187" t="s">
        <v>791</v>
      </c>
    </row>
    <row r="234" spans="1:65" s="12" customFormat="1" ht="25.9" customHeight="1">
      <c r="B234" s="159"/>
      <c r="C234" s="160"/>
      <c r="D234" s="161" t="s">
        <v>72</v>
      </c>
      <c r="E234" s="162" t="s">
        <v>282</v>
      </c>
      <c r="F234" s="162" t="s">
        <v>283</v>
      </c>
      <c r="G234" s="160"/>
      <c r="H234" s="160"/>
      <c r="I234" s="163"/>
      <c r="J234" s="164">
        <f>BK234</f>
        <v>0</v>
      </c>
      <c r="K234" s="160"/>
      <c r="L234" s="165"/>
      <c r="M234" s="166"/>
      <c r="N234" s="167"/>
      <c r="O234" s="167"/>
      <c r="P234" s="168">
        <f>P235</f>
        <v>0</v>
      </c>
      <c r="Q234" s="167"/>
      <c r="R234" s="168">
        <f>R235</f>
        <v>0</v>
      </c>
      <c r="S234" s="167"/>
      <c r="T234" s="169">
        <f>T235</f>
        <v>0</v>
      </c>
      <c r="AR234" s="170" t="s">
        <v>158</v>
      </c>
      <c r="AT234" s="171" t="s">
        <v>72</v>
      </c>
      <c r="AU234" s="171" t="s">
        <v>73</v>
      </c>
      <c r="AY234" s="170" t="s">
        <v>129</v>
      </c>
      <c r="BK234" s="172">
        <f>BK235</f>
        <v>0</v>
      </c>
    </row>
    <row r="235" spans="1:65" s="12" customFormat="1" ht="22.9" customHeight="1">
      <c r="B235" s="159"/>
      <c r="C235" s="160"/>
      <c r="D235" s="161" t="s">
        <v>72</v>
      </c>
      <c r="E235" s="173" t="s">
        <v>284</v>
      </c>
      <c r="F235" s="173" t="s">
        <v>285</v>
      </c>
      <c r="G235" s="160"/>
      <c r="H235" s="160"/>
      <c r="I235" s="163"/>
      <c r="J235" s="174">
        <f>BK235</f>
        <v>0</v>
      </c>
      <c r="K235" s="160"/>
      <c r="L235" s="165"/>
      <c r="M235" s="166"/>
      <c r="N235" s="167"/>
      <c r="O235" s="167"/>
      <c r="P235" s="168">
        <f>SUM(P236:P237)</f>
        <v>0</v>
      </c>
      <c r="Q235" s="167"/>
      <c r="R235" s="168">
        <f>SUM(R236:R237)</f>
        <v>0</v>
      </c>
      <c r="S235" s="167"/>
      <c r="T235" s="169">
        <f>SUM(T236:T237)</f>
        <v>0</v>
      </c>
      <c r="AR235" s="170" t="s">
        <v>158</v>
      </c>
      <c r="AT235" s="171" t="s">
        <v>72</v>
      </c>
      <c r="AU235" s="171" t="s">
        <v>81</v>
      </c>
      <c r="AY235" s="170" t="s">
        <v>129</v>
      </c>
      <c r="BK235" s="172">
        <f>SUM(BK236:BK237)</f>
        <v>0</v>
      </c>
    </row>
    <row r="236" spans="1:65" s="2" customFormat="1" ht="21.75" customHeight="1">
      <c r="A236" s="35"/>
      <c r="B236" s="36"/>
      <c r="C236" s="175" t="s">
        <v>792</v>
      </c>
      <c r="D236" s="175" t="s">
        <v>132</v>
      </c>
      <c r="E236" s="176" t="s">
        <v>287</v>
      </c>
      <c r="F236" s="177" t="s">
        <v>288</v>
      </c>
      <c r="G236" s="178" t="s">
        <v>289</v>
      </c>
      <c r="H236" s="179">
        <v>12285.591</v>
      </c>
      <c r="I236" s="180"/>
      <c r="J236" s="181">
        <f>ROUND(I236*H236,2)</f>
        <v>0</v>
      </c>
      <c r="K236" s="182"/>
      <c r="L236" s="40"/>
      <c r="M236" s="183" t="s">
        <v>19</v>
      </c>
      <c r="N236" s="184" t="s">
        <v>44</v>
      </c>
      <c r="O236" s="65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7" t="s">
        <v>290</v>
      </c>
      <c r="AT236" s="187" t="s">
        <v>132</v>
      </c>
      <c r="AU236" s="187" t="s">
        <v>83</v>
      </c>
      <c r="AY236" s="18" t="s">
        <v>129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8" t="s">
        <v>81</v>
      </c>
      <c r="BK236" s="188">
        <f>ROUND(I236*H236,2)</f>
        <v>0</v>
      </c>
      <c r="BL236" s="18" t="s">
        <v>290</v>
      </c>
      <c r="BM236" s="187" t="s">
        <v>793</v>
      </c>
    </row>
    <row r="237" spans="1:65" s="2" customFormat="1">
      <c r="A237" s="35"/>
      <c r="B237" s="36"/>
      <c r="C237" s="37"/>
      <c r="D237" s="189" t="s">
        <v>138</v>
      </c>
      <c r="E237" s="37"/>
      <c r="F237" s="190" t="s">
        <v>292</v>
      </c>
      <c r="G237" s="37"/>
      <c r="H237" s="37"/>
      <c r="I237" s="191"/>
      <c r="J237" s="37"/>
      <c r="K237" s="37"/>
      <c r="L237" s="40"/>
      <c r="M237" s="239"/>
      <c r="N237" s="240"/>
      <c r="O237" s="241"/>
      <c r="P237" s="241"/>
      <c r="Q237" s="241"/>
      <c r="R237" s="241"/>
      <c r="S237" s="241"/>
      <c r="T237" s="242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138</v>
      </c>
      <c r="AU237" s="18" t="s">
        <v>83</v>
      </c>
    </row>
    <row r="238" spans="1:65" s="2" customFormat="1" ht="6.95" customHeight="1">
      <c r="A238" s="35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0"/>
      <c r="M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</row>
  </sheetData>
  <sheetProtection algorithmName="SHA-512" hashValue="JoIeIewaVQirFsJ/9LokawU9pGLHLuuo4n7jfAoCww4BEocfujQeJMSqfFysdoNieUdNIbs9QOlUaXc5O0t2cA==" saltValue="GA7nU3fjIvzjrB9Ack9dmtw/SjeiZPEzDhtY1Xi6usgTwNLX9UbxVY6rbcr1W6l1yytdj2tO9/uFnTwGpr0V/A==" spinCount="100000" sheet="1" objects="1" scenarios="1" formatColumns="0" formatRows="0" autoFilter="0"/>
  <autoFilter ref="C89:K237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237" r:id="rId1"/>
  </hyperlinks>
  <pageMargins left="0.39374999999999999" right="0.39374999999999999" top="0.39374999999999999" bottom="0.39374999999999999" header="0" footer="0"/>
  <pageSetup paperSize="9" scale="87" fitToHeight="100" orientation="portrait" blackAndWhite="1" r:id="rId2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92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ELEKTROROZVODŮ 2022-2023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794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36</v>
      </c>
      <c r="G12" s="35"/>
      <c r="H12" s="35"/>
      <c r="I12" s="106" t="s">
        <v>23</v>
      </c>
      <c r="J12" s="109" t="str">
        <f>'Rekapitulace stavby'!AN8</f>
        <v>28. 3. 2022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>48623679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Gymnázium Broumov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Elektro projekce Vlach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4" t="s">
        <v>19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ROUND((SUM(BE94:BE330)),  2)</f>
        <v>0</v>
      </c>
      <c r="G33" s="35"/>
      <c r="H33" s="35"/>
      <c r="I33" s="119">
        <v>0.21</v>
      </c>
      <c r="J33" s="118">
        <f>ROUND(((SUM(BE94:BE330))*I33),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ROUND((SUM(BF94:BF330)),  2)</f>
        <v>0</v>
      </c>
      <c r="G34" s="35"/>
      <c r="H34" s="35"/>
      <c r="I34" s="119">
        <v>0.15</v>
      </c>
      <c r="J34" s="118">
        <f>ROUND(((SUM(BF94:BF330))*I34),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ROUND((SUM(BG94:BG330)),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ROUND((SUM(BH94:BH330)),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ROUND((SUM(BI94:BI330)),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6" t="str">
        <f>E7</f>
        <v>REKONSTRUKCE ELEKTROROZVODŮ 2022-2023</v>
      </c>
      <c r="F48" s="367"/>
      <c r="G48" s="367"/>
      <c r="H48" s="367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4" t="str">
        <f>E9</f>
        <v>004 - Elektroinstalace 1.PP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Gymnázium Broumov</v>
      </c>
      <c r="G54" s="37"/>
      <c r="H54" s="37"/>
      <c r="I54" s="30" t="s">
        <v>32</v>
      </c>
      <c r="J54" s="33" t="str">
        <f>E21</f>
        <v>Elektro projekce Vlach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331</v>
      </c>
      <c r="E60" s="138"/>
      <c r="F60" s="138"/>
      <c r="G60" s="138"/>
      <c r="H60" s="138"/>
      <c r="I60" s="138"/>
      <c r="J60" s="139">
        <f>J95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795</v>
      </c>
      <c r="E61" s="144"/>
      <c r="F61" s="144"/>
      <c r="G61" s="144"/>
      <c r="H61" s="144"/>
      <c r="I61" s="144"/>
      <c r="J61" s="145">
        <f>J96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796</v>
      </c>
      <c r="E62" s="144"/>
      <c r="F62" s="144"/>
      <c r="G62" s="144"/>
      <c r="H62" s="144"/>
      <c r="I62" s="144"/>
      <c r="J62" s="145">
        <f>J118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797</v>
      </c>
      <c r="E63" s="144"/>
      <c r="F63" s="144"/>
      <c r="G63" s="144"/>
      <c r="H63" s="144"/>
      <c r="I63" s="144"/>
      <c r="J63" s="145">
        <f>J140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798</v>
      </c>
      <c r="E64" s="144"/>
      <c r="F64" s="144"/>
      <c r="G64" s="144"/>
      <c r="H64" s="144"/>
      <c r="I64" s="144"/>
      <c r="J64" s="145">
        <f>J162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799</v>
      </c>
      <c r="E65" s="144"/>
      <c r="F65" s="144"/>
      <c r="G65" s="144"/>
      <c r="H65" s="144"/>
      <c r="I65" s="144"/>
      <c r="J65" s="145">
        <f>J185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800</v>
      </c>
      <c r="E66" s="144"/>
      <c r="F66" s="144"/>
      <c r="G66" s="144"/>
      <c r="H66" s="144"/>
      <c r="I66" s="144"/>
      <c r="J66" s="145">
        <f>J207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801</v>
      </c>
      <c r="E67" s="144"/>
      <c r="F67" s="144"/>
      <c r="G67" s="144"/>
      <c r="H67" s="144"/>
      <c r="I67" s="144"/>
      <c r="J67" s="145">
        <f>J215</f>
        <v>0</v>
      </c>
      <c r="K67" s="142"/>
      <c r="L67" s="146"/>
    </row>
    <row r="68" spans="1:31" s="9" customFormat="1" ht="24.95" customHeight="1">
      <c r="B68" s="135"/>
      <c r="C68" s="136"/>
      <c r="D68" s="137" t="s">
        <v>335</v>
      </c>
      <c r="E68" s="138"/>
      <c r="F68" s="138"/>
      <c r="G68" s="138"/>
      <c r="H68" s="138"/>
      <c r="I68" s="138"/>
      <c r="J68" s="139">
        <f>J217</f>
        <v>0</v>
      </c>
      <c r="K68" s="136"/>
      <c r="L68" s="140"/>
    </row>
    <row r="69" spans="1:31" s="9" customFormat="1" ht="24.95" customHeight="1">
      <c r="B69" s="135"/>
      <c r="C69" s="136"/>
      <c r="D69" s="137" t="s">
        <v>802</v>
      </c>
      <c r="E69" s="138"/>
      <c r="F69" s="138"/>
      <c r="G69" s="138"/>
      <c r="H69" s="138"/>
      <c r="I69" s="138"/>
      <c r="J69" s="139">
        <f>J269</f>
        <v>0</v>
      </c>
      <c r="K69" s="136"/>
      <c r="L69" s="140"/>
    </row>
    <row r="70" spans="1:31" s="9" customFormat="1" ht="24.95" customHeight="1">
      <c r="B70" s="135"/>
      <c r="C70" s="136"/>
      <c r="D70" s="137" t="s">
        <v>337</v>
      </c>
      <c r="E70" s="138"/>
      <c r="F70" s="138"/>
      <c r="G70" s="138"/>
      <c r="H70" s="138"/>
      <c r="I70" s="138"/>
      <c r="J70" s="139">
        <f>J304</f>
        <v>0</v>
      </c>
      <c r="K70" s="136"/>
      <c r="L70" s="140"/>
    </row>
    <row r="71" spans="1:31" s="10" customFormat="1" ht="19.899999999999999" customHeight="1">
      <c r="B71" s="141"/>
      <c r="C71" s="142"/>
      <c r="D71" s="143" t="s">
        <v>803</v>
      </c>
      <c r="E71" s="144"/>
      <c r="F71" s="144"/>
      <c r="G71" s="144"/>
      <c r="H71" s="144"/>
      <c r="I71" s="144"/>
      <c r="J71" s="145">
        <f>J305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804</v>
      </c>
      <c r="E72" s="144"/>
      <c r="F72" s="144"/>
      <c r="G72" s="144"/>
      <c r="H72" s="144"/>
      <c r="I72" s="144"/>
      <c r="J72" s="145">
        <f>J321</f>
        <v>0</v>
      </c>
      <c r="K72" s="142"/>
      <c r="L72" s="146"/>
    </row>
    <row r="73" spans="1:31" s="9" customFormat="1" ht="24.95" customHeight="1">
      <c r="B73" s="135"/>
      <c r="C73" s="136"/>
      <c r="D73" s="137" t="s">
        <v>112</v>
      </c>
      <c r="E73" s="138"/>
      <c r="F73" s="138"/>
      <c r="G73" s="138"/>
      <c r="H73" s="138"/>
      <c r="I73" s="138"/>
      <c r="J73" s="139">
        <f>J327</f>
        <v>0</v>
      </c>
      <c r="K73" s="136"/>
      <c r="L73" s="140"/>
    </row>
    <row r="74" spans="1:31" s="10" customFormat="1" ht="19.899999999999999" customHeight="1">
      <c r="B74" s="141"/>
      <c r="C74" s="142"/>
      <c r="D74" s="143" t="s">
        <v>113</v>
      </c>
      <c r="E74" s="144"/>
      <c r="F74" s="144"/>
      <c r="G74" s="144"/>
      <c r="H74" s="144"/>
      <c r="I74" s="144"/>
      <c r="J74" s="145">
        <f>J328</f>
        <v>0</v>
      </c>
      <c r="K74" s="142"/>
      <c r="L74" s="146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114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6.5" customHeight="1">
      <c r="A84" s="35"/>
      <c r="B84" s="36"/>
      <c r="C84" s="37"/>
      <c r="D84" s="37"/>
      <c r="E84" s="366" t="str">
        <f>E7</f>
        <v>REKONSTRUKCE ELEKTROROZVODŮ 2022-2023</v>
      </c>
      <c r="F84" s="367"/>
      <c r="G84" s="367"/>
      <c r="H84" s="36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97</v>
      </c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54" t="str">
        <f>E9</f>
        <v>004 - Elektroinstalace 1.PP</v>
      </c>
      <c r="F86" s="365"/>
      <c r="G86" s="365"/>
      <c r="H86" s="365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21</v>
      </c>
      <c r="D88" s="37"/>
      <c r="E88" s="37"/>
      <c r="F88" s="28" t="str">
        <f>F12</f>
        <v xml:space="preserve"> </v>
      </c>
      <c r="G88" s="37"/>
      <c r="H88" s="37"/>
      <c r="I88" s="30" t="s">
        <v>23</v>
      </c>
      <c r="J88" s="60" t="str">
        <f>IF(J12="","",J12)</f>
        <v>28. 3. 2022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25.7" customHeight="1">
      <c r="A90" s="35"/>
      <c r="B90" s="36"/>
      <c r="C90" s="30" t="s">
        <v>25</v>
      </c>
      <c r="D90" s="37"/>
      <c r="E90" s="37"/>
      <c r="F90" s="28" t="str">
        <f>E15</f>
        <v>Gymnázium Broumov</v>
      </c>
      <c r="G90" s="37"/>
      <c r="H90" s="37"/>
      <c r="I90" s="30" t="s">
        <v>32</v>
      </c>
      <c r="J90" s="33" t="str">
        <f>E21</f>
        <v>Elektro projekce Vlach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30</v>
      </c>
      <c r="D91" s="37"/>
      <c r="E91" s="37"/>
      <c r="F91" s="28" t="str">
        <f>IF(E18="","",E18)</f>
        <v>Vyplň údaj</v>
      </c>
      <c r="G91" s="37"/>
      <c r="H91" s="37"/>
      <c r="I91" s="30" t="s">
        <v>35</v>
      </c>
      <c r="J91" s="33" t="str">
        <f>E24</f>
        <v xml:space="preserve"> </v>
      </c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47"/>
      <c r="B93" s="148"/>
      <c r="C93" s="149" t="s">
        <v>115</v>
      </c>
      <c r="D93" s="150" t="s">
        <v>58</v>
      </c>
      <c r="E93" s="150" t="s">
        <v>54</v>
      </c>
      <c r="F93" s="150" t="s">
        <v>55</v>
      </c>
      <c r="G93" s="150" t="s">
        <v>116</v>
      </c>
      <c r="H93" s="150" t="s">
        <v>117</v>
      </c>
      <c r="I93" s="150" t="s">
        <v>118</v>
      </c>
      <c r="J93" s="151" t="s">
        <v>101</v>
      </c>
      <c r="K93" s="152" t="s">
        <v>119</v>
      </c>
      <c r="L93" s="153"/>
      <c r="M93" s="69" t="s">
        <v>19</v>
      </c>
      <c r="N93" s="70" t="s">
        <v>43</v>
      </c>
      <c r="O93" s="70" t="s">
        <v>120</v>
      </c>
      <c r="P93" s="70" t="s">
        <v>121</v>
      </c>
      <c r="Q93" s="70" t="s">
        <v>122</v>
      </c>
      <c r="R93" s="70" t="s">
        <v>123</v>
      </c>
      <c r="S93" s="70" t="s">
        <v>124</v>
      </c>
      <c r="T93" s="71" t="s">
        <v>125</v>
      </c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/>
    </row>
    <row r="94" spans="1:63" s="2" customFormat="1" ht="22.9" customHeight="1">
      <c r="A94" s="35"/>
      <c r="B94" s="36"/>
      <c r="C94" s="76" t="s">
        <v>126</v>
      </c>
      <c r="D94" s="37"/>
      <c r="E94" s="37"/>
      <c r="F94" s="37"/>
      <c r="G94" s="37"/>
      <c r="H94" s="37"/>
      <c r="I94" s="37"/>
      <c r="J94" s="154">
        <f>BK94</f>
        <v>0</v>
      </c>
      <c r="K94" s="37"/>
      <c r="L94" s="40"/>
      <c r="M94" s="72"/>
      <c r="N94" s="155"/>
      <c r="O94" s="73"/>
      <c r="P94" s="156">
        <f>P95+P217+P269+P304+P327</f>
        <v>0</v>
      </c>
      <c r="Q94" s="73"/>
      <c r="R94" s="156">
        <f>R95+R217+R269+R304+R327</f>
        <v>0</v>
      </c>
      <c r="S94" s="73"/>
      <c r="T94" s="157">
        <f>T95+T217+T269+T304+T327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72</v>
      </c>
      <c r="AU94" s="18" t="s">
        <v>102</v>
      </c>
      <c r="BK94" s="158">
        <f>BK95+BK217+BK269+BK304+BK327</f>
        <v>0</v>
      </c>
    </row>
    <row r="95" spans="1:63" s="12" customFormat="1" ht="25.9" customHeight="1">
      <c r="B95" s="159"/>
      <c r="C95" s="160"/>
      <c r="D95" s="161" t="s">
        <v>72</v>
      </c>
      <c r="E95" s="162" t="s">
        <v>340</v>
      </c>
      <c r="F95" s="162" t="s">
        <v>341</v>
      </c>
      <c r="G95" s="160"/>
      <c r="H95" s="160"/>
      <c r="I95" s="163"/>
      <c r="J95" s="164">
        <f>BK95</f>
        <v>0</v>
      </c>
      <c r="K95" s="160"/>
      <c r="L95" s="165"/>
      <c r="M95" s="166"/>
      <c r="N95" s="167"/>
      <c r="O95" s="167"/>
      <c r="P95" s="168">
        <f>P96+P118+P140+P162+P185+P207+P215</f>
        <v>0</v>
      </c>
      <c r="Q95" s="167"/>
      <c r="R95" s="168">
        <f>R96+R118+R140+R162+R185+R207+R215</f>
        <v>0</v>
      </c>
      <c r="S95" s="167"/>
      <c r="T95" s="169">
        <f>T96+T118+T140+T162+T185+T207+T215</f>
        <v>0</v>
      </c>
      <c r="AR95" s="170" t="s">
        <v>81</v>
      </c>
      <c r="AT95" s="171" t="s">
        <v>72</v>
      </c>
      <c r="AU95" s="171" t="s">
        <v>73</v>
      </c>
      <c r="AY95" s="170" t="s">
        <v>129</v>
      </c>
      <c r="BK95" s="172">
        <f>BK96+BK118+BK140+BK162+BK185+BK207+BK215</f>
        <v>0</v>
      </c>
    </row>
    <row r="96" spans="1:63" s="12" customFormat="1" ht="22.9" customHeight="1">
      <c r="B96" s="159"/>
      <c r="C96" s="160"/>
      <c r="D96" s="161" t="s">
        <v>72</v>
      </c>
      <c r="E96" s="173" t="s">
        <v>127</v>
      </c>
      <c r="F96" s="173" t="s">
        <v>805</v>
      </c>
      <c r="G96" s="160"/>
      <c r="H96" s="160"/>
      <c r="I96" s="163"/>
      <c r="J96" s="174">
        <f>BK96</f>
        <v>0</v>
      </c>
      <c r="K96" s="160"/>
      <c r="L96" s="165"/>
      <c r="M96" s="166"/>
      <c r="N96" s="167"/>
      <c r="O96" s="167"/>
      <c r="P96" s="168">
        <f>SUM(P97:P117)</f>
        <v>0</v>
      </c>
      <c r="Q96" s="167"/>
      <c r="R96" s="168">
        <f>SUM(R97:R117)</f>
        <v>0</v>
      </c>
      <c r="S96" s="167"/>
      <c r="T96" s="169">
        <f>SUM(T97:T117)</f>
        <v>0</v>
      </c>
      <c r="AR96" s="170" t="s">
        <v>81</v>
      </c>
      <c r="AT96" s="171" t="s">
        <v>72</v>
      </c>
      <c r="AU96" s="171" t="s">
        <v>81</v>
      </c>
      <c r="AY96" s="170" t="s">
        <v>129</v>
      </c>
      <c r="BK96" s="172">
        <f>SUM(BK97:BK117)</f>
        <v>0</v>
      </c>
    </row>
    <row r="97" spans="1:65" s="2" customFormat="1" ht="37.9" customHeight="1">
      <c r="A97" s="35"/>
      <c r="B97" s="36"/>
      <c r="C97" s="194" t="s">
        <v>81</v>
      </c>
      <c r="D97" s="194" t="s">
        <v>140</v>
      </c>
      <c r="E97" s="195" t="s">
        <v>343</v>
      </c>
      <c r="F97" s="196" t="s">
        <v>806</v>
      </c>
      <c r="G97" s="197" t="s">
        <v>345</v>
      </c>
      <c r="H97" s="198">
        <v>1</v>
      </c>
      <c r="I97" s="199"/>
      <c r="J97" s="200">
        <f t="shared" ref="J97:J117" si="0">ROUND(I97*H97,2)</f>
        <v>0</v>
      </c>
      <c r="K97" s="201"/>
      <c r="L97" s="202"/>
      <c r="M97" s="203" t="s">
        <v>19</v>
      </c>
      <c r="N97" s="204" t="s">
        <v>44</v>
      </c>
      <c r="O97" s="65"/>
      <c r="P97" s="185">
        <f t="shared" ref="P97:P117" si="1">O97*H97</f>
        <v>0</v>
      </c>
      <c r="Q97" s="185">
        <v>0</v>
      </c>
      <c r="R97" s="185">
        <f t="shared" ref="R97:R117" si="2">Q97*H97</f>
        <v>0</v>
      </c>
      <c r="S97" s="185">
        <v>0</v>
      </c>
      <c r="T97" s="186">
        <f t="shared" ref="T97:T117" si="3"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7" t="s">
        <v>143</v>
      </c>
      <c r="AT97" s="187" t="s">
        <v>140</v>
      </c>
      <c r="AU97" s="187" t="s">
        <v>83</v>
      </c>
      <c r="AY97" s="18" t="s">
        <v>129</v>
      </c>
      <c r="BE97" s="188">
        <f t="shared" ref="BE97:BE117" si="4">IF(N97="základní",J97,0)</f>
        <v>0</v>
      </c>
      <c r="BF97" s="188">
        <f t="shared" ref="BF97:BF117" si="5">IF(N97="snížená",J97,0)</f>
        <v>0</v>
      </c>
      <c r="BG97" s="188">
        <f t="shared" ref="BG97:BG117" si="6">IF(N97="zákl. přenesená",J97,0)</f>
        <v>0</v>
      </c>
      <c r="BH97" s="188">
        <f t="shared" ref="BH97:BH117" si="7">IF(N97="sníž. přenesená",J97,0)</f>
        <v>0</v>
      </c>
      <c r="BI97" s="188">
        <f t="shared" ref="BI97:BI117" si="8">IF(N97="nulová",J97,0)</f>
        <v>0</v>
      </c>
      <c r="BJ97" s="18" t="s">
        <v>81</v>
      </c>
      <c r="BK97" s="188">
        <f t="shared" ref="BK97:BK117" si="9">ROUND(I97*H97,2)</f>
        <v>0</v>
      </c>
      <c r="BL97" s="18" t="s">
        <v>136</v>
      </c>
      <c r="BM97" s="187" t="s">
        <v>83</v>
      </c>
    </row>
    <row r="98" spans="1:65" s="2" customFormat="1" ht="16.5" customHeight="1">
      <c r="A98" s="35"/>
      <c r="B98" s="36"/>
      <c r="C98" s="194" t="s">
        <v>83</v>
      </c>
      <c r="D98" s="194" t="s">
        <v>140</v>
      </c>
      <c r="E98" s="195" t="s">
        <v>346</v>
      </c>
      <c r="F98" s="196" t="s">
        <v>807</v>
      </c>
      <c r="G98" s="197" t="s">
        <v>345</v>
      </c>
      <c r="H98" s="198">
        <v>6</v>
      </c>
      <c r="I98" s="199"/>
      <c r="J98" s="200">
        <f t="shared" si="0"/>
        <v>0</v>
      </c>
      <c r="K98" s="201"/>
      <c r="L98" s="202"/>
      <c r="M98" s="203" t="s">
        <v>19</v>
      </c>
      <c r="N98" s="204" t="s">
        <v>44</v>
      </c>
      <c r="O98" s="65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7" t="s">
        <v>143</v>
      </c>
      <c r="AT98" s="187" t="s">
        <v>140</v>
      </c>
      <c r="AU98" s="187" t="s">
        <v>83</v>
      </c>
      <c r="AY98" s="18" t="s">
        <v>129</v>
      </c>
      <c r="BE98" s="188">
        <f t="shared" si="4"/>
        <v>0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18" t="s">
        <v>81</v>
      </c>
      <c r="BK98" s="188">
        <f t="shared" si="9"/>
        <v>0</v>
      </c>
      <c r="BL98" s="18" t="s">
        <v>136</v>
      </c>
      <c r="BM98" s="187" t="s">
        <v>136</v>
      </c>
    </row>
    <row r="99" spans="1:65" s="2" customFormat="1" ht="16.5" customHeight="1">
      <c r="A99" s="35"/>
      <c r="B99" s="36"/>
      <c r="C99" s="194" t="s">
        <v>147</v>
      </c>
      <c r="D99" s="194" t="s">
        <v>140</v>
      </c>
      <c r="E99" s="195" t="s">
        <v>348</v>
      </c>
      <c r="F99" s="196" t="s">
        <v>808</v>
      </c>
      <c r="G99" s="197" t="s">
        <v>345</v>
      </c>
      <c r="H99" s="198">
        <v>1</v>
      </c>
      <c r="I99" s="199"/>
      <c r="J99" s="200">
        <f t="shared" si="0"/>
        <v>0</v>
      </c>
      <c r="K99" s="201"/>
      <c r="L99" s="202"/>
      <c r="M99" s="203" t="s">
        <v>19</v>
      </c>
      <c r="N99" s="204" t="s">
        <v>44</v>
      </c>
      <c r="O99" s="65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7" t="s">
        <v>143</v>
      </c>
      <c r="AT99" s="187" t="s">
        <v>140</v>
      </c>
      <c r="AU99" s="187" t="s">
        <v>83</v>
      </c>
      <c r="AY99" s="18" t="s">
        <v>129</v>
      </c>
      <c r="BE99" s="188">
        <f t="shared" si="4"/>
        <v>0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18" t="s">
        <v>81</v>
      </c>
      <c r="BK99" s="188">
        <f t="shared" si="9"/>
        <v>0</v>
      </c>
      <c r="BL99" s="18" t="s">
        <v>136</v>
      </c>
      <c r="BM99" s="187" t="s">
        <v>163</v>
      </c>
    </row>
    <row r="100" spans="1:65" s="2" customFormat="1" ht="16.5" customHeight="1">
      <c r="A100" s="35"/>
      <c r="B100" s="36"/>
      <c r="C100" s="194" t="s">
        <v>136</v>
      </c>
      <c r="D100" s="194" t="s">
        <v>140</v>
      </c>
      <c r="E100" s="195" t="s">
        <v>350</v>
      </c>
      <c r="F100" s="196" t="s">
        <v>809</v>
      </c>
      <c r="G100" s="197" t="s">
        <v>345</v>
      </c>
      <c r="H100" s="198">
        <v>1</v>
      </c>
      <c r="I100" s="199"/>
      <c r="J100" s="200">
        <f t="shared" si="0"/>
        <v>0</v>
      </c>
      <c r="K100" s="201"/>
      <c r="L100" s="202"/>
      <c r="M100" s="203" t="s">
        <v>19</v>
      </c>
      <c r="N100" s="204" t="s">
        <v>44</v>
      </c>
      <c r="O100" s="65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7" t="s">
        <v>143</v>
      </c>
      <c r="AT100" s="187" t="s">
        <v>140</v>
      </c>
      <c r="AU100" s="187" t="s">
        <v>83</v>
      </c>
      <c r="AY100" s="18" t="s">
        <v>129</v>
      </c>
      <c r="BE100" s="188">
        <f t="shared" si="4"/>
        <v>0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18" t="s">
        <v>81</v>
      </c>
      <c r="BK100" s="188">
        <f t="shared" si="9"/>
        <v>0</v>
      </c>
      <c r="BL100" s="18" t="s">
        <v>136</v>
      </c>
      <c r="BM100" s="187" t="s">
        <v>143</v>
      </c>
    </row>
    <row r="101" spans="1:65" s="2" customFormat="1" ht="16.5" customHeight="1">
      <c r="A101" s="35"/>
      <c r="B101" s="36"/>
      <c r="C101" s="194" t="s">
        <v>158</v>
      </c>
      <c r="D101" s="194" t="s">
        <v>140</v>
      </c>
      <c r="E101" s="195" t="s">
        <v>352</v>
      </c>
      <c r="F101" s="196" t="s">
        <v>810</v>
      </c>
      <c r="G101" s="197" t="s">
        <v>345</v>
      </c>
      <c r="H101" s="198">
        <v>3</v>
      </c>
      <c r="I101" s="199"/>
      <c r="J101" s="200">
        <f t="shared" si="0"/>
        <v>0</v>
      </c>
      <c r="K101" s="201"/>
      <c r="L101" s="202"/>
      <c r="M101" s="203" t="s">
        <v>19</v>
      </c>
      <c r="N101" s="204" t="s">
        <v>44</v>
      </c>
      <c r="O101" s="65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143</v>
      </c>
      <c r="AT101" s="187" t="s">
        <v>140</v>
      </c>
      <c r="AU101" s="187" t="s">
        <v>83</v>
      </c>
      <c r="AY101" s="18" t="s">
        <v>129</v>
      </c>
      <c r="BE101" s="188">
        <f t="shared" si="4"/>
        <v>0</v>
      </c>
      <c r="BF101" s="188">
        <f t="shared" si="5"/>
        <v>0</v>
      </c>
      <c r="BG101" s="188">
        <f t="shared" si="6"/>
        <v>0</v>
      </c>
      <c r="BH101" s="188">
        <f t="shared" si="7"/>
        <v>0</v>
      </c>
      <c r="BI101" s="188">
        <f t="shared" si="8"/>
        <v>0</v>
      </c>
      <c r="BJ101" s="18" t="s">
        <v>81</v>
      </c>
      <c r="BK101" s="188">
        <f t="shared" si="9"/>
        <v>0</v>
      </c>
      <c r="BL101" s="18" t="s">
        <v>136</v>
      </c>
      <c r="BM101" s="187" t="s">
        <v>185</v>
      </c>
    </row>
    <row r="102" spans="1:65" s="2" customFormat="1" ht="16.5" customHeight="1">
      <c r="A102" s="35"/>
      <c r="B102" s="36"/>
      <c r="C102" s="194" t="s">
        <v>163</v>
      </c>
      <c r="D102" s="194" t="s">
        <v>140</v>
      </c>
      <c r="E102" s="195" t="s">
        <v>354</v>
      </c>
      <c r="F102" s="196" t="s">
        <v>811</v>
      </c>
      <c r="G102" s="197" t="s">
        <v>345</v>
      </c>
      <c r="H102" s="198">
        <v>1</v>
      </c>
      <c r="I102" s="199"/>
      <c r="J102" s="200">
        <f t="shared" si="0"/>
        <v>0</v>
      </c>
      <c r="K102" s="201"/>
      <c r="L102" s="202"/>
      <c r="M102" s="203" t="s">
        <v>19</v>
      </c>
      <c r="N102" s="204" t="s">
        <v>44</v>
      </c>
      <c r="O102" s="65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7" t="s">
        <v>143</v>
      </c>
      <c r="AT102" s="187" t="s">
        <v>140</v>
      </c>
      <c r="AU102" s="187" t="s">
        <v>83</v>
      </c>
      <c r="AY102" s="18" t="s">
        <v>129</v>
      </c>
      <c r="BE102" s="188">
        <f t="shared" si="4"/>
        <v>0</v>
      </c>
      <c r="BF102" s="188">
        <f t="shared" si="5"/>
        <v>0</v>
      </c>
      <c r="BG102" s="188">
        <f t="shared" si="6"/>
        <v>0</v>
      </c>
      <c r="BH102" s="188">
        <f t="shared" si="7"/>
        <v>0</v>
      </c>
      <c r="BI102" s="188">
        <f t="shared" si="8"/>
        <v>0</v>
      </c>
      <c r="BJ102" s="18" t="s">
        <v>81</v>
      </c>
      <c r="BK102" s="188">
        <f t="shared" si="9"/>
        <v>0</v>
      </c>
      <c r="BL102" s="18" t="s">
        <v>136</v>
      </c>
      <c r="BM102" s="187" t="s">
        <v>197</v>
      </c>
    </row>
    <row r="103" spans="1:65" s="2" customFormat="1" ht="16.5" customHeight="1">
      <c r="A103" s="35"/>
      <c r="B103" s="36"/>
      <c r="C103" s="194" t="s">
        <v>171</v>
      </c>
      <c r="D103" s="194" t="s">
        <v>140</v>
      </c>
      <c r="E103" s="195" t="s">
        <v>356</v>
      </c>
      <c r="F103" s="196" t="s">
        <v>812</v>
      </c>
      <c r="G103" s="197" t="s">
        <v>345</v>
      </c>
      <c r="H103" s="198">
        <v>5</v>
      </c>
      <c r="I103" s="199"/>
      <c r="J103" s="200">
        <f t="shared" si="0"/>
        <v>0</v>
      </c>
      <c r="K103" s="201"/>
      <c r="L103" s="202"/>
      <c r="M103" s="203" t="s">
        <v>19</v>
      </c>
      <c r="N103" s="204" t="s">
        <v>44</v>
      </c>
      <c r="O103" s="65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143</v>
      </c>
      <c r="AT103" s="187" t="s">
        <v>140</v>
      </c>
      <c r="AU103" s="187" t="s">
        <v>83</v>
      </c>
      <c r="AY103" s="18" t="s">
        <v>129</v>
      </c>
      <c r="BE103" s="188">
        <f t="shared" si="4"/>
        <v>0</v>
      </c>
      <c r="BF103" s="188">
        <f t="shared" si="5"/>
        <v>0</v>
      </c>
      <c r="BG103" s="188">
        <f t="shared" si="6"/>
        <v>0</v>
      </c>
      <c r="BH103" s="188">
        <f t="shared" si="7"/>
        <v>0</v>
      </c>
      <c r="BI103" s="188">
        <f t="shared" si="8"/>
        <v>0</v>
      </c>
      <c r="BJ103" s="18" t="s">
        <v>81</v>
      </c>
      <c r="BK103" s="188">
        <f t="shared" si="9"/>
        <v>0</v>
      </c>
      <c r="BL103" s="18" t="s">
        <v>136</v>
      </c>
      <c r="BM103" s="187" t="s">
        <v>217</v>
      </c>
    </row>
    <row r="104" spans="1:65" s="2" customFormat="1" ht="16.5" customHeight="1">
      <c r="A104" s="35"/>
      <c r="B104" s="36"/>
      <c r="C104" s="194" t="s">
        <v>143</v>
      </c>
      <c r="D104" s="194" t="s">
        <v>140</v>
      </c>
      <c r="E104" s="195" t="s">
        <v>358</v>
      </c>
      <c r="F104" s="196" t="s">
        <v>813</v>
      </c>
      <c r="G104" s="197" t="s">
        <v>345</v>
      </c>
      <c r="H104" s="198">
        <v>2</v>
      </c>
      <c r="I104" s="199"/>
      <c r="J104" s="200">
        <f t="shared" si="0"/>
        <v>0</v>
      </c>
      <c r="K104" s="201"/>
      <c r="L104" s="202"/>
      <c r="M104" s="203" t="s">
        <v>19</v>
      </c>
      <c r="N104" s="204" t="s">
        <v>44</v>
      </c>
      <c r="O104" s="65"/>
      <c r="P104" s="185">
        <f t="shared" si="1"/>
        <v>0</v>
      </c>
      <c r="Q104" s="185">
        <v>0</v>
      </c>
      <c r="R104" s="185">
        <f t="shared" si="2"/>
        <v>0</v>
      </c>
      <c r="S104" s="185">
        <v>0</v>
      </c>
      <c r="T104" s="186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7" t="s">
        <v>143</v>
      </c>
      <c r="AT104" s="187" t="s">
        <v>140</v>
      </c>
      <c r="AU104" s="187" t="s">
        <v>83</v>
      </c>
      <c r="AY104" s="18" t="s">
        <v>129</v>
      </c>
      <c r="BE104" s="188">
        <f t="shared" si="4"/>
        <v>0</v>
      </c>
      <c r="BF104" s="188">
        <f t="shared" si="5"/>
        <v>0</v>
      </c>
      <c r="BG104" s="188">
        <f t="shared" si="6"/>
        <v>0</v>
      </c>
      <c r="BH104" s="188">
        <f t="shared" si="7"/>
        <v>0</v>
      </c>
      <c r="BI104" s="188">
        <f t="shared" si="8"/>
        <v>0</v>
      </c>
      <c r="BJ104" s="18" t="s">
        <v>81</v>
      </c>
      <c r="BK104" s="188">
        <f t="shared" si="9"/>
        <v>0</v>
      </c>
      <c r="BL104" s="18" t="s">
        <v>136</v>
      </c>
      <c r="BM104" s="187" t="s">
        <v>200</v>
      </c>
    </row>
    <row r="105" spans="1:65" s="2" customFormat="1" ht="16.5" customHeight="1">
      <c r="A105" s="35"/>
      <c r="B105" s="36"/>
      <c r="C105" s="194" t="s">
        <v>180</v>
      </c>
      <c r="D105" s="194" t="s">
        <v>140</v>
      </c>
      <c r="E105" s="195" t="s">
        <v>360</v>
      </c>
      <c r="F105" s="196" t="s">
        <v>814</v>
      </c>
      <c r="G105" s="197" t="s">
        <v>345</v>
      </c>
      <c r="H105" s="198">
        <v>9</v>
      </c>
      <c r="I105" s="199"/>
      <c r="J105" s="200">
        <f t="shared" si="0"/>
        <v>0</v>
      </c>
      <c r="K105" s="201"/>
      <c r="L105" s="202"/>
      <c r="M105" s="203" t="s">
        <v>19</v>
      </c>
      <c r="N105" s="204" t="s">
        <v>44</v>
      </c>
      <c r="O105" s="65"/>
      <c r="P105" s="185">
        <f t="shared" si="1"/>
        <v>0</v>
      </c>
      <c r="Q105" s="185">
        <v>0</v>
      </c>
      <c r="R105" s="185">
        <f t="shared" si="2"/>
        <v>0</v>
      </c>
      <c r="S105" s="185">
        <v>0</v>
      </c>
      <c r="T105" s="186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7" t="s">
        <v>143</v>
      </c>
      <c r="AT105" s="187" t="s">
        <v>140</v>
      </c>
      <c r="AU105" s="187" t="s">
        <v>83</v>
      </c>
      <c r="AY105" s="18" t="s">
        <v>129</v>
      </c>
      <c r="BE105" s="188">
        <f t="shared" si="4"/>
        <v>0</v>
      </c>
      <c r="BF105" s="188">
        <f t="shared" si="5"/>
        <v>0</v>
      </c>
      <c r="BG105" s="188">
        <f t="shared" si="6"/>
        <v>0</v>
      </c>
      <c r="BH105" s="188">
        <f t="shared" si="7"/>
        <v>0</v>
      </c>
      <c r="BI105" s="188">
        <f t="shared" si="8"/>
        <v>0</v>
      </c>
      <c r="BJ105" s="18" t="s">
        <v>81</v>
      </c>
      <c r="BK105" s="188">
        <f t="shared" si="9"/>
        <v>0</v>
      </c>
      <c r="BL105" s="18" t="s">
        <v>136</v>
      </c>
      <c r="BM105" s="187" t="s">
        <v>243</v>
      </c>
    </row>
    <row r="106" spans="1:65" s="2" customFormat="1" ht="16.5" customHeight="1">
      <c r="A106" s="35"/>
      <c r="B106" s="36"/>
      <c r="C106" s="194" t="s">
        <v>185</v>
      </c>
      <c r="D106" s="194" t="s">
        <v>140</v>
      </c>
      <c r="E106" s="195" t="s">
        <v>362</v>
      </c>
      <c r="F106" s="196" t="s">
        <v>815</v>
      </c>
      <c r="G106" s="197" t="s">
        <v>345</v>
      </c>
      <c r="H106" s="198">
        <v>1</v>
      </c>
      <c r="I106" s="199"/>
      <c r="J106" s="200">
        <f t="shared" si="0"/>
        <v>0</v>
      </c>
      <c r="K106" s="201"/>
      <c r="L106" s="202"/>
      <c r="M106" s="203" t="s">
        <v>19</v>
      </c>
      <c r="N106" s="204" t="s">
        <v>44</v>
      </c>
      <c r="O106" s="65"/>
      <c r="P106" s="185">
        <f t="shared" si="1"/>
        <v>0</v>
      </c>
      <c r="Q106" s="185">
        <v>0</v>
      </c>
      <c r="R106" s="185">
        <f t="shared" si="2"/>
        <v>0</v>
      </c>
      <c r="S106" s="185">
        <v>0</v>
      </c>
      <c r="T106" s="186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7" t="s">
        <v>143</v>
      </c>
      <c r="AT106" s="187" t="s">
        <v>140</v>
      </c>
      <c r="AU106" s="187" t="s">
        <v>83</v>
      </c>
      <c r="AY106" s="18" t="s">
        <v>129</v>
      </c>
      <c r="BE106" s="188">
        <f t="shared" si="4"/>
        <v>0</v>
      </c>
      <c r="BF106" s="188">
        <f t="shared" si="5"/>
        <v>0</v>
      </c>
      <c r="BG106" s="188">
        <f t="shared" si="6"/>
        <v>0</v>
      </c>
      <c r="BH106" s="188">
        <f t="shared" si="7"/>
        <v>0</v>
      </c>
      <c r="BI106" s="188">
        <f t="shared" si="8"/>
        <v>0</v>
      </c>
      <c r="BJ106" s="18" t="s">
        <v>81</v>
      </c>
      <c r="BK106" s="188">
        <f t="shared" si="9"/>
        <v>0</v>
      </c>
      <c r="BL106" s="18" t="s">
        <v>136</v>
      </c>
      <c r="BM106" s="187" t="s">
        <v>252</v>
      </c>
    </row>
    <row r="107" spans="1:65" s="2" customFormat="1" ht="16.5" customHeight="1">
      <c r="A107" s="35"/>
      <c r="B107" s="36"/>
      <c r="C107" s="194" t="s">
        <v>190</v>
      </c>
      <c r="D107" s="194" t="s">
        <v>140</v>
      </c>
      <c r="E107" s="195" t="s">
        <v>364</v>
      </c>
      <c r="F107" s="196" t="s">
        <v>816</v>
      </c>
      <c r="G107" s="197" t="s">
        <v>345</v>
      </c>
      <c r="H107" s="198">
        <v>1</v>
      </c>
      <c r="I107" s="199"/>
      <c r="J107" s="200">
        <f t="shared" si="0"/>
        <v>0</v>
      </c>
      <c r="K107" s="201"/>
      <c r="L107" s="202"/>
      <c r="M107" s="203" t="s">
        <v>19</v>
      </c>
      <c r="N107" s="204" t="s">
        <v>44</v>
      </c>
      <c r="O107" s="65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7" t="s">
        <v>143</v>
      </c>
      <c r="AT107" s="187" t="s">
        <v>140</v>
      </c>
      <c r="AU107" s="187" t="s">
        <v>83</v>
      </c>
      <c r="AY107" s="18" t="s">
        <v>129</v>
      </c>
      <c r="BE107" s="188">
        <f t="shared" si="4"/>
        <v>0</v>
      </c>
      <c r="BF107" s="188">
        <f t="shared" si="5"/>
        <v>0</v>
      </c>
      <c r="BG107" s="188">
        <f t="shared" si="6"/>
        <v>0</v>
      </c>
      <c r="BH107" s="188">
        <f t="shared" si="7"/>
        <v>0</v>
      </c>
      <c r="BI107" s="188">
        <f t="shared" si="8"/>
        <v>0</v>
      </c>
      <c r="BJ107" s="18" t="s">
        <v>81</v>
      </c>
      <c r="BK107" s="188">
        <f t="shared" si="9"/>
        <v>0</v>
      </c>
      <c r="BL107" s="18" t="s">
        <v>136</v>
      </c>
      <c r="BM107" s="187" t="s">
        <v>261</v>
      </c>
    </row>
    <row r="108" spans="1:65" s="2" customFormat="1" ht="16.5" customHeight="1">
      <c r="A108" s="35"/>
      <c r="B108" s="36"/>
      <c r="C108" s="194" t="s">
        <v>197</v>
      </c>
      <c r="D108" s="194" t="s">
        <v>140</v>
      </c>
      <c r="E108" s="195" t="s">
        <v>366</v>
      </c>
      <c r="F108" s="196" t="s">
        <v>817</v>
      </c>
      <c r="G108" s="197" t="s">
        <v>345</v>
      </c>
      <c r="H108" s="198">
        <v>1</v>
      </c>
      <c r="I108" s="199"/>
      <c r="J108" s="200">
        <f t="shared" si="0"/>
        <v>0</v>
      </c>
      <c r="K108" s="201"/>
      <c r="L108" s="202"/>
      <c r="M108" s="203" t="s">
        <v>19</v>
      </c>
      <c r="N108" s="204" t="s">
        <v>44</v>
      </c>
      <c r="O108" s="65"/>
      <c r="P108" s="185">
        <f t="shared" si="1"/>
        <v>0</v>
      </c>
      <c r="Q108" s="185">
        <v>0</v>
      </c>
      <c r="R108" s="185">
        <f t="shared" si="2"/>
        <v>0</v>
      </c>
      <c r="S108" s="185">
        <v>0</v>
      </c>
      <c r="T108" s="186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7" t="s">
        <v>143</v>
      </c>
      <c r="AT108" s="187" t="s">
        <v>140</v>
      </c>
      <c r="AU108" s="187" t="s">
        <v>83</v>
      </c>
      <c r="AY108" s="18" t="s">
        <v>129</v>
      </c>
      <c r="BE108" s="188">
        <f t="shared" si="4"/>
        <v>0</v>
      </c>
      <c r="BF108" s="188">
        <f t="shared" si="5"/>
        <v>0</v>
      </c>
      <c r="BG108" s="188">
        <f t="shared" si="6"/>
        <v>0</v>
      </c>
      <c r="BH108" s="188">
        <f t="shared" si="7"/>
        <v>0</v>
      </c>
      <c r="BI108" s="188">
        <f t="shared" si="8"/>
        <v>0</v>
      </c>
      <c r="BJ108" s="18" t="s">
        <v>81</v>
      </c>
      <c r="BK108" s="188">
        <f t="shared" si="9"/>
        <v>0</v>
      </c>
      <c r="BL108" s="18" t="s">
        <v>136</v>
      </c>
      <c r="BM108" s="187" t="s">
        <v>272</v>
      </c>
    </row>
    <row r="109" spans="1:65" s="2" customFormat="1" ht="16.5" customHeight="1">
      <c r="A109" s="35"/>
      <c r="B109" s="36"/>
      <c r="C109" s="194" t="s">
        <v>212</v>
      </c>
      <c r="D109" s="194" t="s">
        <v>140</v>
      </c>
      <c r="E109" s="195" t="s">
        <v>368</v>
      </c>
      <c r="F109" s="196" t="s">
        <v>818</v>
      </c>
      <c r="G109" s="197" t="s">
        <v>345</v>
      </c>
      <c r="H109" s="198">
        <v>1</v>
      </c>
      <c r="I109" s="199"/>
      <c r="J109" s="200">
        <f t="shared" si="0"/>
        <v>0</v>
      </c>
      <c r="K109" s="201"/>
      <c r="L109" s="202"/>
      <c r="M109" s="203" t="s">
        <v>19</v>
      </c>
      <c r="N109" s="204" t="s">
        <v>44</v>
      </c>
      <c r="O109" s="65"/>
      <c r="P109" s="185">
        <f t="shared" si="1"/>
        <v>0</v>
      </c>
      <c r="Q109" s="185">
        <v>0</v>
      </c>
      <c r="R109" s="185">
        <f t="shared" si="2"/>
        <v>0</v>
      </c>
      <c r="S109" s="185">
        <v>0</v>
      </c>
      <c r="T109" s="186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7" t="s">
        <v>143</v>
      </c>
      <c r="AT109" s="187" t="s">
        <v>140</v>
      </c>
      <c r="AU109" s="187" t="s">
        <v>83</v>
      </c>
      <c r="AY109" s="18" t="s">
        <v>129</v>
      </c>
      <c r="BE109" s="188">
        <f t="shared" si="4"/>
        <v>0</v>
      </c>
      <c r="BF109" s="188">
        <f t="shared" si="5"/>
        <v>0</v>
      </c>
      <c r="BG109" s="188">
        <f t="shared" si="6"/>
        <v>0</v>
      </c>
      <c r="BH109" s="188">
        <f t="shared" si="7"/>
        <v>0</v>
      </c>
      <c r="BI109" s="188">
        <f t="shared" si="8"/>
        <v>0</v>
      </c>
      <c r="BJ109" s="18" t="s">
        <v>81</v>
      </c>
      <c r="BK109" s="188">
        <f t="shared" si="9"/>
        <v>0</v>
      </c>
      <c r="BL109" s="18" t="s">
        <v>136</v>
      </c>
      <c r="BM109" s="187" t="s">
        <v>286</v>
      </c>
    </row>
    <row r="110" spans="1:65" s="2" customFormat="1" ht="16.5" customHeight="1">
      <c r="A110" s="35"/>
      <c r="B110" s="36"/>
      <c r="C110" s="194" t="s">
        <v>217</v>
      </c>
      <c r="D110" s="194" t="s">
        <v>140</v>
      </c>
      <c r="E110" s="195" t="s">
        <v>370</v>
      </c>
      <c r="F110" s="196" t="s">
        <v>819</v>
      </c>
      <c r="G110" s="197" t="s">
        <v>345</v>
      </c>
      <c r="H110" s="198">
        <v>2</v>
      </c>
      <c r="I110" s="199"/>
      <c r="J110" s="200">
        <f t="shared" si="0"/>
        <v>0</v>
      </c>
      <c r="K110" s="201"/>
      <c r="L110" s="202"/>
      <c r="M110" s="203" t="s">
        <v>19</v>
      </c>
      <c r="N110" s="204" t="s">
        <v>44</v>
      </c>
      <c r="O110" s="65"/>
      <c r="P110" s="185">
        <f t="shared" si="1"/>
        <v>0</v>
      </c>
      <c r="Q110" s="185">
        <v>0</v>
      </c>
      <c r="R110" s="185">
        <f t="shared" si="2"/>
        <v>0</v>
      </c>
      <c r="S110" s="185">
        <v>0</v>
      </c>
      <c r="T110" s="186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7" t="s">
        <v>143</v>
      </c>
      <c r="AT110" s="187" t="s">
        <v>140</v>
      </c>
      <c r="AU110" s="187" t="s">
        <v>83</v>
      </c>
      <c r="AY110" s="18" t="s">
        <v>129</v>
      </c>
      <c r="BE110" s="188">
        <f t="shared" si="4"/>
        <v>0</v>
      </c>
      <c r="BF110" s="188">
        <f t="shared" si="5"/>
        <v>0</v>
      </c>
      <c r="BG110" s="188">
        <f t="shared" si="6"/>
        <v>0</v>
      </c>
      <c r="BH110" s="188">
        <f t="shared" si="7"/>
        <v>0</v>
      </c>
      <c r="BI110" s="188">
        <f t="shared" si="8"/>
        <v>0</v>
      </c>
      <c r="BJ110" s="18" t="s">
        <v>81</v>
      </c>
      <c r="BK110" s="188">
        <f t="shared" si="9"/>
        <v>0</v>
      </c>
      <c r="BL110" s="18" t="s">
        <v>136</v>
      </c>
      <c r="BM110" s="187" t="s">
        <v>372</v>
      </c>
    </row>
    <row r="111" spans="1:65" s="2" customFormat="1" ht="16.5" customHeight="1">
      <c r="A111" s="35"/>
      <c r="B111" s="36"/>
      <c r="C111" s="194" t="s">
        <v>8</v>
      </c>
      <c r="D111" s="194" t="s">
        <v>140</v>
      </c>
      <c r="E111" s="195" t="s">
        <v>373</v>
      </c>
      <c r="F111" s="196" t="s">
        <v>820</v>
      </c>
      <c r="G111" s="197" t="s">
        <v>345</v>
      </c>
      <c r="H111" s="198">
        <v>2</v>
      </c>
      <c r="I111" s="199"/>
      <c r="J111" s="200">
        <f t="shared" si="0"/>
        <v>0</v>
      </c>
      <c r="K111" s="201"/>
      <c r="L111" s="202"/>
      <c r="M111" s="203" t="s">
        <v>19</v>
      </c>
      <c r="N111" s="204" t="s">
        <v>44</v>
      </c>
      <c r="O111" s="65"/>
      <c r="P111" s="185">
        <f t="shared" si="1"/>
        <v>0</v>
      </c>
      <c r="Q111" s="185">
        <v>0</v>
      </c>
      <c r="R111" s="185">
        <f t="shared" si="2"/>
        <v>0</v>
      </c>
      <c r="S111" s="185">
        <v>0</v>
      </c>
      <c r="T111" s="186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7" t="s">
        <v>143</v>
      </c>
      <c r="AT111" s="187" t="s">
        <v>140</v>
      </c>
      <c r="AU111" s="187" t="s">
        <v>83</v>
      </c>
      <c r="AY111" s="18" t="s">
        <v>129</v>
      </c>
      <c r="BE111" s="188">
        <f t="shared" si="4"/>
        <v>0</v>
      </c>
      <c r="BF111" s="188">
        <f t="shared" si="5"/>
        <v>0</v>
      </c>
      <c r="BG111" s="188">
        <f t="shared" si="6"/>
        <v>0</v>
      </c>
      <c r="BH111" s="188">
        <f t="shared" si="7"/>
        <v>0</v>
      </c>
      <c r="BI111" s="188">
        <f t="shared" si="8"/>
        <v>0</v>
      </c>
      <c r="BJ111" s="18" t="s">
        <v>81</v>
      </c>
      <c r="BK111" s="188">
        <f t="shared" si="9"/>
        <v>0</v>
      </c>
      <c r="BL111" s="18" t="s">
        <v>136</v>
      </c>
      <c r="BM111" s="187" t="s">
        <v>375</v>
      </c>
    </row>
    <row r="112" spans="1:65" s="2" customFormat="1" ht="16.5" customHeight="1">
      <c r="A112" s="35"/>
      <c r="B112" s="36"/>
      <c r="C112" s="194" t="s">
        <v>200</v>
      </c>
      <c r="D112" s="194" t="s">
        <v>140</v>
      </c>
      <c r="E112" s="195" t="s">
        <v>376</v>
      </c>
      <c r="F112" s="196" t="s">
        <v>821</v>
      </c>
      <c r="G112" s="197" t="s">
        <v>345</v>
      </c>
      <c r="H112" s="198">
        <v>1</v>
      </c>
      <c r="I112" s="199"/>
      <c r="J112" s="200">
        <f t="shared" si="0"/>
        <v>0</v>
      </c>
      <c r="K112" s="201"/>
      <c r="L112" s="202"/>
      <c r="M112" s="203" t="s">
        <v>19</v>
      </c>
      <c r="N112" s="204" t="s">
        <v>44</v>
      </c>
      <c r="O112" s="65"/>
      <c r="P112" s="185">
        <f t="shared" si="1"/>
        <v>0</v>
      </c>
      <c r="Q112" s="185">
        <v>0</v>
      </c>
      <c r="R112" s="185">
        <f t="shared" si="2"/>
        <v>0</v>
      </c>
      <c r="S112" s="185">
        <v>0</v>
      </c>
      <c r="T112" s="186">
        <f t="shared" si="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7" t="s">
        <v>143</v>
      </c>
      <c r="AT112" s="187" t="s">
        <v>140</v>
      </c>
      <c r="AU112" s="187" t="s">
        <v>83</v>
      </c>
      <c r="AY112" s="18" t="s">
        <v>129</v>
      </c>
      <c r="BE112" s="188">
        <f t="shared" si="4"/>
        <v>0</v>
      </c>
      <c r="BF112" s="188">
        <f t="shared" si="5"/>
        <v>0</v>
      </c>
      <c r="BG112" s="188">
        <f t="shared" si="6"/>
        <v>0</v>
      </c>
      <c r="BH112" s="188">
        <f t="shared" si="7"/>
        <v>0</v>
      </c>
      <c r="BI112" s="188">
        <f t="shared" si="8"/>
        <v>0</v>
      </c>
      <c r="BJ112" s="18" t="s">
        <v>81</v>
      </c>
      <c r="BK112" s="188">
        <f t="shared" si="9"/>
        <v>0</v>
      </c>
      <c r="BL112" s="18" t="s">
        <v>136</v>
      </c>
      <c r="BM112" s="187" t="s">
        <v>378</v>
      </c>
    </row>
    <row r="113" spans="1:65" s="2" customFormat="1" ht="16.5" customHeight="1">
      <c r="A113" s="35"/>
      <c r="B113" s="36"/>
      <c r="C113" s="194" t="s">
        <v>238</v>
      </c>
      <c r="D113" s="194" t="s">
        <v>140</v>
      </c>
      <c r="E113" s="195" t="s">
        <v>379</v>
      </c>
      <c r="F113" s="196" t="s">
        <v>822</v>
      </c>
      <c r="G113" s="197" t="s">
        <v>345</v>
      </c>
      <c r="H113" s="198">
        <v>1</v>
      </c>
      <c r="I113" s="199"/>
      <c r="J113" s="200">
        <f t="shared" si="0"/>
        <v>0</v>
      </c>
      <c r="K113" s="201"/>
      <c r="L113" s="202"/>
      <c r="M113" s="203" t="s">
        <v>19</v>
      </c>
      <c r="N113" s="204" t="s">
        <v>44</v>
      </c>
      <c r="O113" s="65"/>
      <c r="P113" s="185">
        <f t="shared" si="1"/>
        <v>0</v>
      </c>
      <c r="Q113" s="185">
        <v>0</v>
      </c>
      <c r="R113" s="185">
        <f t="shared" si="2"/>
        <v>0</v>
      </c>
      <c r="S113" s="185">
        <v>0</v>
      </c>
      <c r="T113" s="186">
        <f t="shared" si="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7" t="s">
        <v>143</v>
      </c>
      <c r="AT113" s="187" t="s">
        <v>140</v>
      </c>
      <c r="AU113" s="187" t="s">
        <v>83</v>
      </c>
      <c r="AY113" s="18" t="s">
        <v>129</v>
      </c>
      <c r="BE113" s="188">
        <f t="shared" si="4"/>
        <v>0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18" t="s">
        <v>81</v>
      </c>
      <c r="BK113" s="188">
        <f t="shared" si="9"/>
        <v>0</v>
      </c>
      <c r="BL113" s="18" t="s">
        <v>136</v>
      </c>
      <c r="BM113" s="187" t="s">
        <v>130</v>
      </c>
    </row>
    <row r="114" spans="1:65" s="2" customFormat="1" ht="24.2" customHeight="1">
      <c r="A114" s="35"/>
      <c r="B114" s="36"/>
      <c r="C114" s="194" t="s">
        <v>243</v>
      </c>
      <c r="D114" s="194" t="s">
        <v>140</v>
      </c>
      <c r="E114" s="195" t="s">
        <v>381</v>
      </c>
      <c r="F114" s="196" t="s">
        <v>823</v>
      </c>
      <c r="G114" s="197" t="s">
        <v>345</v>
      </c>
      <c r="H114" s="198">
        <v>1</v>
      </c>
      <c r="I114" s="199"/>
      <c r="J114" s="200">
        <f t="shared" si="0"/>
        <v>0</v>
      </c>
      <c r="K114" s="201"/>
      <c r="L114" s="202"/>
      <c r="M114" s="203" t="s">
        <v>19</v>
      </c>
      <c r="N114" s="204" t="s">
        <v>44</v>
      </c>
      <c r="O114" s="65"/>
      <c r="P114" s="185">
        <f t="shared" si="1"/>
        <v>0</v>
      </c>
      <c r="Q114" s="185">
        <v>0</v>
      </c>
      <c r="R114" s="185">
        <f t="shared" si="2"/>
        <v>0</v>
      </c>
      <c r="S114" s="185">
        <v>0</v>
      </c>
      <c r="T114" s="186">
        <f t="shared" si="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7" t="s">
        <v>143</v>
      </c>
      <c r="AT114" s="187" t="s">
        <v>140</v>
      </c>
      <c r="AU114" s="187" t="s">
        <v>83</v>
      </c>
      <c r="AY114" s="18" t="s">
        <v>129</v>
      </c>
      <c r="BE114" s="188">
        <f t="shared" si="4"/>
        <v>0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18" t="s">
        <v>81</v>
      </c>
      <c r="BK114" s="188">
        <f t="shared" si="9"/>
        <v>0</v>
      </c>
      <c r="BL114" s="18" t="s">
        <v>136</v>
      </c>
      <c r="BM114" s="187" t="s">
        <v>235</v>
      </c>
    </row>
    <row r="115" spans="1:65" s="2" customFormat="1" ht="16.5" customHeight="1">
      <c r="A115" s="35"/>
      <c r="B115" s="36"/>
      <c r="C115" s="194" t="s">
        <v>248</v>
      </c>
      <c r="D115" s="194" t="s">
        <v>140</v>
      </c>
      <c r="E115" s="195" t="s">
        <v>383</v>
      </c>
      <c r="F115" s="196" t="s">
        <v>824</v>
      </c>
      <c r="G115" s="197" t="s">
        <v>345</v>
      </c>
      <c r="H115" s="198">
        <v>3</v>
      </c>
      <c r="I115" s="199"/>
      <c r="J115" s="200">
        <f t="shared" si="0"/>
        <v>0</v>
      </c>
      <c r="K115" s="201"/>
      <c r="L115" s="202"/>
      <c r="M115" s="203" t="s">
        <v>19</v>
      </c>
      <c r="N115" s="204" t="s">
        <v>44</v>
      </c>
      <c r="O115" s="65"/>
      <c r="P115" s="185">
        <f t="shared" si="1"/>
        <v>0</v>
      </c>
      <c r="Q115" s="185">
        <v>0</v>
      </c>
      <c r="R115" s="185">
        <f t="shared" si="2"/>
        <v>0</v>
      </c>
      <c r="S115" s="185">
        <v>0</v>
      </c>
      <c r="T115" s="186">
        <f t="shared" si="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7" t="s">
        <v>143</v>
      </c>
      <c r="AT115" s="187" t="s">
        <v>140</v>
      </c>
      <c r="AU115" s="187" t="s">
        <v>83</v>
      </c>
      <c r="AY115" s="18" t="s">
        <v>129</v>
      </c>
      <c r="BE115" s="188">
        <f t="shared" si="4"/>
        <v>0</v>
      </c>
      <c r="BF115" s="188">
        <f t="shared" si="5"/>
        <v>0</v>
      </c>
      <c r="BG115" s="188">
        <f t="shared" si="6"/>
        <v>0</v>
      </c>
      <c r="BH115" s="188">
        <f t="shared" si="7"/>
        <v>0</v>
      </c>
      <c r="BI115" s="188">
        <f t="shared" si="8"/>
        <v>0</v>
      </c>
      <c r="BJ115" s="18" t="s">
        <v>81</v>
      </c>
      <c r="BK115" s="188">
        <f t="shared" si="9"/>
        <v>0</v>
      </c>
      <c r="BL115" s="18" t="s">
        <v>136</v>
      </c>
      <c r="BM115" s="187" t="s">
        <v>241</v>
      </c>
    </row>
    <row r="116" spans="1:65" s="2" customFormat="1" ht="16.5" customHeight="1">
      <c r="A116" s="35"/>
      <c r="B116" s="36"/>
      <c r="C116" s="194" t="s">
        <v>252</v>
      </c>
      <c r="D116" s="194" t="s">
        <v>140</v>
      </c>
      <c r="E116" s="195" t="s">
        <v>385</v>
      </c>
      <c r="F116" s="196" t="s">
        <v>825</v>
      </c>
      <c r="G116" s="197" t="s">
        <v>391</v>
      </c>
      <c r="H116" s="198">
        <v>1</v>
      </c>
      <c r="I116" s="199"/>
      <c r="J116" s="200">
        <f t="shared" si="0"/>
        <v>0</v>
      </c>
      <c r="K116" s="201"/>
      <c r="L116" s="202"/>
      <c r="M116" s="203" t="s">
        <v>19</v>
      </c>
      <c r="N116" s="204" t="s">
        <v>44</v>
      </c>
      <c r="O116" s="65"/>
      <c r="P116" s="185">
        <f t="shared" si="1"/>
        <v>0</v>
      </c>
      <c r="Q116" s="185">
        <v>0</v>
      </c>
      <c r="R116" s="185">
        <f t="shared" si="2"/>
        <v>0</v>
      </c>
      <c r="S116" s="185">
        <v>0</v>
      </c>
      <c r="T116" s="186">
        <f t="shared" si="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7" t="s">
        <v>143</v>
      </c>
      <c r="AT116" s="187" t="s">
        <v>140</v>
      </c>
      <c r="AU116" s="187" t="s">
        <v>83</v>
      </c>
      <c r="AY116" s="18" t="s">
        <v>129</v>
      </c>
      <c r="BE116" s="188">
        <f t="shared" si="4"/>
        <v>0</v>
      </c>
      <c r="BF116" s="188">
        <f t="shared" si="5"/>
        <v>0</v>
      </c>
      <c r="BG116" s="188">
        <f t="shared" si="6"/>
        <v>0</v>
      </c>
      <c r="BH116" s="188">
        <f t="shared" si="7"/>
        <v>0</v>
      </c>
      <c r="BI116" s="188">
        <f t="shared" si="8"/>
        <v>0</v>
      </c>
      <c r="BJ116" s="18" t="s">
        <v>81</v>
      </c>
      <c r="BK116" s="188">
        <f t="shared" si="9"/>
        <v>0</v>
      </c>
      <c r="BL116" s="18" t="s">
        <v>136</v>
      </c>
      <c r="BM116" s="187" t="s">
        <v>246</v>
      </c>
    </row>
    <row r="117" spans="1:65" s="2" customFormat="1" ht="16.5" customHeight="1">
      <c r="A117" s="35"/>
      <c r="B117" s="36"/>
      <c r="C117" s="175" t="s">
        <v>7</v>
      </c>
      <c r="D117" s="175" t="s">
        <v>132</v>
      </c>
      <c r="E117" s="176" t="s">
        <v>387</v>
      </c>
      <c r="F117" s="177" t="s">
        <v>826</v>
      </c>
      <c r="G117" s="178" t="s">
        <v>345</v>
      </c>
      <c r="H117" s="179">
        <v>1</v>
      </c>
      <c r="I117" s="180"/>
      <c r="J117" s="181">
        <f t="shared" si="0"/>
        <v>0</v>
      </c>
      <c r="K117" s="182"/>
      <c r="L117" s="40"/>
      <c r="M117" s="183" t="s">
        <v>19</v>
      </c>
      <c r="N117" s="184" t="s">
        <v>44</v>
      </c>
      <c r="O117" s="65"/>
      <c r="P117" s="185">
        <f t="shared" si="1"/>
        <v>0</v>
      </c>
      <c r="Q117" s="185">
        <v>0</v>
      </c>
      <c r="R117" s="185">
        <f t="shared" si="2"/>
        <v>0</v>
      </c>
      <c r="S117" s="185">
        <v>0</v>
      </c>
      <c r="T117" s="186">
        <f t="shared" si="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7" t="s">
        <v>136</v>
      </c>
      <c r="AT117" s="187" t="s">
        <v>132</v>
      </c>
      <c r="AU117" s="187" t="s">
        <v>83</v>
      </c>
      <c r="AY117" s="18" t="s">
        <v>129</v>
      </c>
      <c r="BE117" s="188">
        <f t="shared" si="4"/>
        <v>0</v>
      </c>
      <c r="BF117" s="188">
        <f t="shared" si="5"/>
        <v>0</v>
      </c>
      <c r="BG117" s="188">
        <f t="shared" si="6"/>
        <v>0</v>
      </c>
      <c r="BH117" s="188">
        <f t="shared" si="7"/>
        <v>0</v>
      </c>
      <c r="BI117" s="188">
        <f t="shared" si="8"/>
        <v>0</v>
      </c>
      <c r="BJ117" s="18" t="s">
        <v>81</v>
      </c>
      <c r="BK117" s="188">
        <f t="shared" si="9"/>
        <v>0</v>
      </c>
      <c r="BL117" s="18" t="s">
        <v>136</v>
      </c>
      <c r="BM117" s="187" t="s">
        <v>251</v>
      </c>
    </row>
    <row r="118" spans="1:65" s="12" customFormat="1" ht="22.9" customHeight="1">
      <c r="B118" s="159"/>
      <c r="C118" s="160"/>
      <c r="D118" s="161" t="s">
        <v>72</v>
      </c>
      <c r="E118" s="173" t="s">
        <v>395</v>
      </c>
      <c r="F118" s="173" t="s">
        <v>827</v>
      </c>
      <c r="G118" s="160"/>
      <c r="H118" s="160"/>
      <c r="I118" s="163"/>
      <c r="J118" s="174">
        <f>BK118</f>
        <v>0</v>
      </c>
      <c r="K118" s="160"/>
      <c r="L118" s="165"/>
      <c r="M118" s="166"/>
      <c r="N118" s="167"/>
      <c r="O118" s="167"/>
      <c r="P118" s="168">
        <f>SUM(P119:P139)</f>
        <v>0</v>
      </c>
      <c r="Q118" s="167"/>
      <c r="R118" s="168">
        <f>SUM(R119:R139)</f>
        <v>0</v>
      </c>
      <c r="S118" s="167"/>
      <c r="T118" s="169">
        <f>SUM(T119:T139)</f>
        <v>0</v>
      </c>
      <c r="AR118" s="170" t="s">
        <v>81</v>
      </c>
      <c r="AT118" s="171" t="s">
        <v>72</v>
      </c>
      <c r="AU118" s="171" t="s">
        <v>81</v>
      </c>
      <c r="AY118" s="170" t="s">
        <v>129</v>
      </c>
      <c r="BK118" s="172">
        <f>SUM(BK119:BK139)</f>
        <v>0</v>
      </c>
    </row>
    <row r="119" spans="1:65" s="2" customFormat="1" ht="37.9" customHeight="1">
      <c r="A119" s="35"/>
      <c r="B119" s="36"/>
      <c r="C119" s="194" t="s">
        <v>261</v>
      </c>
      <c r="D119" s="194" t="s">
        <v>140</v>
      </c>
      <c r="E119" s="195" t="s">
        <v>389</v>
      </c>
      <c r="F119" s="196" t="s">
        <v>806</v>
      </c>
      <c r="G119" s="197" t="s">
        <v>345</v>
      </c>
      <c r="H119" s="198">
        <v>1</v>
      </c>
      <c r="I119" s="199"/>
      <c r="J119" s="200">
        <f t="shared" ref="J119:J139" si="10">ROUND(I119*H119,2)</f>
        <v>0</v>
      </c>
      <c r="K119" s="201"/>
      <c r="L119" s="202"/>
      <c r="M119" s="203" t="s">
        <v>19</v>
      </c>
      <c r="N119" s="204" t="s">
        <v>44</v>
      </c>
      <c r="O119" s="65"/>
      <c r="P119" s="185">
        <f t="shared" ref="P119:P139" si="11">O119*H119</f>
        <v>0</v>
      </c>
      <c r="Q119" s="185">
        <v>0</v>
      </c>
      <c r="R119" s="185">
        <f t="shared" ref="R119:R139" si="12">Q119*H119</f>
        <v>0</v>
      </c>
      <c r="S119" s="185">
        <v>0</v>
      </c>
      <c r="T119" s="186">
        <f t="shared" ref="T119:T139" si="1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7" t="s">
        <v>143</v>
      </c>
      <c r="AT119" s="187" t="s">
        <v>140</v>
      </c>
      <c r="AU119" s="187" t="s">
        <v>83</v>
      </c>
      <c r="AY119" s="18" t="s">
        <v>129</v>
      </c>
      <c r="BE119" s="188">
        <f t="shared" ref="BE119:BE139" si="14">IF(N119="základní",J119,0)</f>
        <v>0</v>
      </c>
      <c r="BF119" s="188">
        <f t="shared" ref="BF119:BF139" si="15">IF(N119="snížená",J119,0)</f>
        <v>0</v>
      </c>
      <c r="BG119" s="188">
        <f t="shared" ref="BG119:BG139" si="16">IF(N119="zákl. přenesená",J119,0)</f>
        <v>0</v>
      </c>
      <c r="BH119" s="188">
        <f t="shared" ref="BH119:BH139" si="17">IF(N119="sníž. přenesená",J119,0)</f>
        <v>0</v>
      </c>
      <c r="BI119" s="188">
        <f t="shared" ref="BI119:BI139" si="18">IF(N119="nulová",J119,0)</f>
        <v>0</v>
      </c>
      <c r="BJ119" s="18" t="s">
        <v>81</v>
      </c>
      <c r="BK119" s="188">
        <f t="shared" ref="BK119:BK139" si="19">ROUND(I119*H119,2)</f>
        <v>0</v>
      </c>
      <c r="BL119" s="18" t="s">
        <v>136</v>
      </c>
      <c r="BM119" s="187" t="s">
        <v>255</v>
      </c>
    </row>
    <row r="120" spans="1:65" s="2" customFormat="1" ht="16.5" customHeight="1">
      <c r="A120" s="35"/>
      <c r="B120" s="36"/>
      <c r="C120" s="194" t="s">
        <v>266</v>
      </c>
      <c r="D120" s="194" t="s">
        <v>140</v>
      </c>
      <c r="E120" s="195" t="s">
        <v>392</v>
      </c>
      <c r="F120" s="196" t="s">
        <v>807</v>
      </c>
      <c r="G120" s="197" t="s">
        <v>345</v>
      </c>
      <c r="H120" s="198">
        <v>6</v>
      </c>
      <c r="I120" s="199"/>
      <c r="J120" s="200">
        <f t="shared" si="10"/>
        <v>0</v>
      </c>
      <c r="K120" s="201"/>
      <c r="L120" s="202"/>
      <c r="M120" s="203" t="s">
        <v>19</v>
      </c>
      <c r="N120" s="204" t="s">
        <v>44</v>
      </c>
      <c r="O120" s="65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7" t="s">
        <v>143</v>
      </c>
      <c r="AT120" s="187" t="s">
        <v>140</v>
      </c>
      <c r="AU120" s="187" t="s">
        <v>83</v>
      </c>
      <c r="AY120" s="18" t="s">
        <v>129</v>
      </c>
      <c r="BE120" s="188">
        <f t="shared" si="14"/>
        <v>0</v>
      </c>
      <c r="BF120" s="188">
        <f t="shared" si="15"/>
        <v>0</v>
      </c>
      <c r="BG120" s="188">
        <f t="shared" si="16"/>
        <v>0</v>
      </c>
      <c r="BH120" s="188">
        <f t="shared" si="17"/>
        <v>0</v>
      </c>
      <c r="BI120" s="188">
        <f t="shared" si="18"/>
        <v>0</v>
      </c>
      <c r="BJ120" s="18" t="s">
        <v>81</v>
      </c>
      <c r="BK120" s="188">
        <f t="shared" si="19"/>
        <v>0</v>
      </c>
      <c r="BL120" s="18" t="s">
        <v>136</v>
      </c>
      <c r="BM120" s="187" t="s">
        <v>394</v>
      </c>
    </row>
    <row r="121" spans="1:65" s="2" customFormat="1" ht="16.5" customHeight="1">
      <c r="A121" s="35"/>
      <c r="B121" s="36"/>
      <c r="C121" s="194" t="s">
        <v>272</v>
      </c>
      <c r="D121" s="194" t="s">
        <v>140</v>
      </c>
      <c r="E121" s="195" t="s">
        <v>397</v>
      </c>
      <c r="F121" s="196" t="s">
        <v>808</v>
      </c>
      <c r="G121" s="197" t="s">
        <v>345</v>
      </c>
      <c r="H121" s="198">
        <v>1</v>
      </c>
      <c r="I121" s="199"/>
      <c r="J121" s="200">
        <f t="shared" si="10"/>
        <v>0</v>
      </c>
      <c r="K121" s="201"/>
      <c r="L121" s="202"/>
      <c r="M121" s="203" t="s">
        <v>19</v>
      </c>
      <c r="N121" s="204" t="s">
        <v>44</v>
      </c>
      <c r="O121" s="65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7" t="s">
        <v>143</v>
      </c>
      <c r="AT121" s="187" t="s">
        <v>140</v>
      </c>
      <c r="AU121" s="187" t="s">
        <v>83</v>
      </c>
      <c r="AY121" s="18" t="s">
        <v>129</v>
      </c>
      <c r="BE121" s="188">
        <f t="shared" si="14"/>
        <v>0</v>
      </c>
      <c r="BF121" s="188">
        <f t="shared" si="15"/>
        <v>0</v>
      </c>
      <c r="BG121" s="188">
        <f t="shared" si="16"/>
        <v>0</v>
      </c>
      <c r="BH121" s="188">
        <f t="shared" si="17"/>
        <v>0</v>
      </c>
      <c r="BI121" s="188">
        <f t="shared" si="18"/>
        <v>0</v>
      </c>
      <c r="BJ121" s="18" t="s">
        <v>81</v>
      </c>
      <c r="BK121" s="188">
        <f t="shared" si="19"/>
        <v>0</v>
      </c>
      <c r="BL121" s="18" t="s">
        <v>136</v>
      </c>
      <c r="BM121" s="187" t="s">
        <v>399</v>
      </c>
    </row>
    <row r="122" spans="1:65" s="2" customFormat="1" ht="16.5" customHeight="1">
      <c r="A122" s="35"/>
      <c r="B122" s="36"/>
      <c r="C122" s="194" t="s">
        <v>277</v>
      </c>
      <c r="D122" s="194" t="s">
        <v>140</v>
      </c>
      <c r="E122" s="195" t="s">
        <v>400</v>
      </c>
      <c r="F122" s="196" t="s">
        <v>809</v>
      </c>
      <c r="G122" s="197" t="s">
        <v>345</v>
      </c>
      <c r="H122" s="198">
        <v>1</v>
      </c>
      <c r="I122" s="199"/>
      <c r="J122" s="200">
        <f t="shared" si="10"/>
        <v>0</v>
      </c>
      <c r="K122" s="201"/>
      <c r="L122" s="202"/>
      <c r="M122" s="203" t="s">
        <v>19</v>
      </c>
      <c r="N122" s="204" t="s">
        <v>44</v>
      </c>
      <c r="O122" s="65"/>
      <c r="P122" s="185">
        <f t="shared" si="11"/>
        <v>0</v>
      </c>
      <c r="Q122" s="185">
        <v>0</v>
      </c>
      <c r="R122" s="185">
        <f t="shared" si="12"/>
        <v>0</v>
      </c>
      <c r="S122" s="185">
        <v>0</v>
      </c>
      <c r="T122" s="186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7" t="s">
        <v>143</v>
      </c>
      <c r="AT122" s="187" t="s">
        <v>140</v>
      </c>
      <c r="AU122" s="187" t="s">
        <v>83</v>
      </c>
      <c r="AY122" s="18" t="s">
        <v>129</v>
      </c>
      <c r="BE122" s="188">
        <f t="shared" si="14"/>
        <v>0</v>
      </c>
      <c r="BF122" s="188">
        <f t="shared" si="15"/>
        <v>0</v>
      </c>
      <c r="BG122" s="188">
        <f t="shared" si="16"/>
        <v>0</v>
      </c>
      <c r="BH122" s="188">
        <f t="shared" si="17"/>
        <v>0</v>
      </c>
      <c r="BI122" s="188">
        <f t="shared" si="18"/>
        <v>0</v>
      </c>
      <c r="BJ122" s="18" t="s">
        <v>81</v>
      </c>
      <c r="BK122" s="188">
        <f t="shared" si="19"/>
        <v>0</v>
      </c>
      <c r="BL122" s="18" t="s">
        <v>136</v>
      </c>
      <c r="BM122" s="187" t="s">
        <v>402</v>
      </c>
    </row>
    <row r="123" spans="1:65" s="2" customFormat="1" ht="16.5" customHeight="1">
      <c r="A123" s="35"/>
      <c r="B123" s="36"/>
      <c r="C123" s="194" t="s">
        <v>286</v>
      </c>
      <c r="D123" s="194" t="s">
        <v>140</v>
      </c>
      <c r="E123" s="195" t="s">
        <v>403</v>
      </c>
      <c r="F123" s="196" t="s">
        <v>810</v>
      </c>
      <c r="G123" s="197" t="s">
        <v>345</v>
      </c>
      <c r="H123" s="198">
        <v>3</v>
      </c>
      <c r="I123" s="199"/>
      <c r="J123" s="200">
        <f t="shared" si="10"/>
        <v>0</v>
      </c>
      <c r="K123" s="201"/>
      <c r="L123" s="202"/>
      <c r="M123" s="203" t="s">
        <v>19</v>
      </c>
      <c r="N123" s="204" t="s">
        <v>44</v>
      </c>
      <c r="O123" s="65"/>
      <c r="P123" s="185">
        <f t="shared" si="11"/>
        <v>0</v>
      </c>
      <c r="Q123" s="185">
        <v>0</v>
      </c>
      <c r="R123" s="185">
        <f t="shared" si="12"/>
        <v>0</v>
      </c>
      <c r="S123" s="185">
        <v>0</v>
      </c>
      <c r="T123" s="186">
        <f t="shared" si="1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7" t="s">
        <v>143</v>
      </c>
      <c r="AT123" s="187" t="s">
        <v>140</v>
      </c>
      <c r="AU123" s="187" t="s">
        <v>83</v>
      </c>
      <c r="AY123" s="18" t="s">
        <v>129</v>
      </c>
      <c r="BE123" s="188">
        <f t="shared" si="14"/>
        <v>0</v>
      </c>
      <c r="BF123" s="188">
        <f t="shared" si="15"/>
        <v>0</v>
      </c>
      <c r="BG123" s="188">
        <f t="shared" si="16"/>
        <v>0</v>
      </c>
      <c r="BH123" s="188">
        <f t="shared" si="17"/>
        <v>0</v>
      </c>
      <c r="BI123" s="188">
        <f t="shared" si="18"/>
        <v>0</v>
      </c>
      <c r="BJ123" s="18" t="s">
        <v>81</v>
      </c>
      <c r="BK123" s="188">
        <f t="shared" si="19"/>
        <v>0</v>
      </c>
      <c r="BL123" s="18" t="s">
        <v>136</v>
      </c>
      <c r="BM123" s="187" t="s">
        <v>405</v>
      </c>
    </row>
    <row r="124" spans="1:65" s="2" customFormat="1" ht="16.5" customHeight="1">
      <c r="A124" s="35"/>
      <c r="B124" s="36"/>
      <c r="C124" s="194" t="s">
        <v>406</v>
      </c>
      <c r="D124" s="194" t="s">
        <v>140</v>
      </c>
      <c r="E124" s="195" t="s">
        <v>407</v>
      </c>
      <c r="F124" s="196" t="s">
        <v>811</v>
      </c>
      <c r="G124" s="197" t="s">
        <v>345</v>
      </c>
      <c r="H124" s="198">
        <v>1</v>
      </c>
      <c r="I124" s="199"/>
      <c r="J124" s="200">
        <f t="shared" si="10"/>
        <v>0</v>
      </c>
      <c r="K124" s="201"/>
      <c r="L124" s="202"/>
      <c r="M124" s="203" t="s">
        <v>19</v>
      </c>
      <c r="N124" s="204" t="s">
        <v>44</v>
      </c>
      <c r="O124" s="65"/>
      <c r="P124" s="185">
        <f t="shared" si="11"/>
        <v>0</v>
      </c>
      <c r="Q124" s="185">
        <v>0</v>
      </c>
      <c r="R124" s="185">
        <f t="shared" si="12"/>
        <v>0</v>
      </c>
      <c r="S124" s="185">
        <v>0</v>
      </c>
      <c r="T124" s="186">
        <f t="shared" si="1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7" t="s">
        <v>143</v>
      </c>
      <c r="AT124" s="187" t="s">
        <v>140</v>
      </c>
      <c r="AU124" s="187" t="s">
        <v>83</v>
      </c>
      <c r="AY124" s="18" t="s">
        <v>129</v>
      </c>
      <c r="BE124" s="188">
        <f t="shared" si="14"/>
        <v>0</v>
      </c>
      <c r="BF124" s="188">
        <f t="shared" si="15"/>
        <v>0</v>
      </c>
      <c r="BG124" s="188">
        <f t="shared" si="16"/>
        <v>0</v>
      </c>
      <c r="BH124" s="188">
        <f t="shared" si="17"/>
        <v>0</v>
      </c>
      <c r="BI124" s="188">
        <f t="shared" si="18"/>
        <v>0</v>
      </c>
      <c r="BJ124" s="18" t="s">
        <v>81</v>
      </c>
      <c r="BK124" s="188">
        <f t="shared" si="19"/>
        <v>0</v>
      </c>
      <c r="BL124" s="18" t="s">
        <v>136</v>
      </c>
      <c r="BM124" s="187" t="s">
        <v>409</v>
      </c>
    </row>
    <row r="125" spans="1:65" s="2" customFormat="1" ht="16.5" customHeight="1">
      <c r="A125" s="35"/>
      <c r="B125" s="36"/>
      <c r="C125" s="194" t="s">
        <v>372</v>
      </c>
      <c r="D125" s="194" t="s">
        <v>140</v>
      </c>
      <c r="E125" s="195" t="s">
        <v>410</v>
      </c>
      <c r="F125" s="196" t="s">
        <v>812</v>
      </c>
      <c r="G125" s="197" t="s">
        <v>345</v>
      </c>
      <c r="H125" s="198">
        <v>3</v>
      </c>
      <c r="I125" s="199"/>
      <c r="J125" s="200">
        <f t="shared" si="10"/>
        <v>0</v>
      </c>
      <c r="K125" s="201"/>
      <c r="L125" s="202"/>
      <c r="M125" s="203" t="s">
        <v>19</v>
      </c>
      <c r="N125" s="204" t="s">
        <v>44</v>
      </c>
      <c r="O125" s="65"/>
      <c r="P125" s="185">
        <f t="shared" si="11"/>
        <v>0</v>
      </c>
      <c r="Q125" s="185">
        <v>0</v>
      </c>
      <c r="R125" s="185">
        <f t="shared" si="12"/>
        <v>0</v>
      </c>
      <c r="S125" s="185">
        <v>0</v>
      </c>
      <c r="T125" s="186">
        <f t="shared" si="1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7" t="s">
        <v>143</v>
      </c>
      <c r="AT125" s="187" t="s">
        <v>140</v>
      </c>
      <c r="AU125" s="187" t="s">
        <v>83</v>
      </c>
      <c r="AY125" s="18" t="s">
        <v>129</v>
      </c>
      <c r="BE125" s="188">
        <f t="shared" si="14"/>
        <v>0</v>
      </c>
      <c r="BF125" s="188">
        <f t="shared" si="15"/>
        <v>0</v>
      </c>
      <c r="BG125" s="188">
        <f t="shared" si="16"/>
        <v>0</v>
      </c>
      <c r="BH125" s="188">
        <f t="shared" si="17"/>
        <v>0</v>
      </c>
      <c r="BI125" s="188">
        <f t="shared" si="18"/>
        <v>0</v>
      </c>
      <c r="BJ125" s="18" t="s">
        <v>81</v>
      </c>
      <c r="BK125" s="188">
        <f t="shared" si="19"/>
        <v>0</v>
      </c>
      <c r="BL125" s="18" t="s">
        <v>136</v>
      </c>
      <c r="BM125" s="187" t="s">
        <v>412</v>
      </c>
    </row>
    <row r="126" spans="1:65" s="2" customFormat="1" ht="16.5" customHeight="1">
      <c r="A126" s="35"/>
      <c r="B126" s="36"/>
      <c r="C126" s="194" t="s">
        <v>413</v>
      </c>
      <c r="D126" s="194" t="s">
        <v>140</v>
      </c>
      <c r="E126" s="195" t="s">
        <v>414</v>
      </c>
      <c r="F126" s="196" t="s">
        <v>813</v>
      </c>
      <c r="G126" s="197" t="s">
        <v>345</v>
      </c>
      <c r="H126" s="198">
        <v>3</v>
      </c>
      <c r="I126" s="199"/>
      <c r="J126" s="200">
        <f t="shared" si="10"/>
        <v>0</v>
      </c>
      <c r="K126" s="201"/>
      <c r="L126" s="202"/>
      <c r="M126" s="203" t="s">
        <v>19</v>
      </c>
      <c r="N126" s="204" t="s">
        <v>44</v>
      </c>
      <c r="O126" s="65"/>
      <c r="P126" s="185">
        <f t="shared" si="11"/>
        <v>0</v>
      </c>
      <c r="Q126" s="185">
        <v>0</v>
      </c>
      <c r="R126" s="185">
        <f t="shared" si="12"/>
        <v>0</v>
      </c>
      <c r="S126" s="185">
        <v>0</v>
      </c>
      <c r="T126" s="186">
        <f t="shared" si="1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7" t="s">
        <v>143</v>
      </c>
      <c r="AT126" s="187" t="s">
        <v>140</v>
      </c>
      <c r="AU126" s="187" t="s">
        <v>83</v>
      </c>
      <c r="AY126" s="18" t="s">
        <v>129</v>
      </c>
      <c r="BE126" s="188">
        <f t="shared" si="14"/>
        <v>0</v>
      </c>
      <c r="BF126" s="188">
        <f t="shared" si="15"/>
        <v>0</v>
      </c>
      <c r="BG126" s="188">
        <f t="shared" si="16"/>
        <v>0</v>
      </c>
      <c r="BH126" s="188">
        <f t="shared" si="17"/>
        <v>0</v>
      </c>
      <c r="BI126" s="188">
        <f t="shared" si="18"/>
        <v>0</v>
      </c>
      <c r="BJ126" s="18" t="s">
        <v>81</v>
      </c>
      <c r="BK126" s="188">
        <f t="shared" si="19"/>
        <v>0</v>
      </c>
      <c r="BL126" s="18" t="s">
        <v>136</v>
      </c>
      <c r="BM126" s="187" t="s">
        <v>416</v>
      </c>
    </row>
    <row r="127" spans="1:65" s="2" customFormat="1" ht="16.5" customHeight="1">
      <c r="A127" s="35"/>
      <c r="B127" s="36"/>
      <c r="C127" s="194" t="s">
        <v>375</v>
      </c>
      <c r="D127" s="194" t="s">
        <v>140</v>
      </c>
      <c r="E127" s="195" t="s">
        <v>417</v>
      </c>
      <c r="F127" s="196" t="s">
        <v>814</v>
      </c>
      <c r="G127" s="197" t="s">
        <v>345</v>
      </c>
      <c r="H127" s="198">
        <v>8</v>
      </c>
      <c r="I127" s="199"/>
      <c r="J127" s="200">
        <f t="shared" si="10"/>
        <v>0</v>
      </c>
      <c r="K127" s="201"/>
      <c r="L127" s="202"/>
      <c r="M127" s="203" t="s">
        <v>19</v>
      </c>
      <c r="N127" s="204" t="s">
        <v>44</v>
      </c>
      <c r="O127" s="65"/>
      <c r="P127" s="185">
        <f t="shared" si="11"/>
        <v>0</v>
      </c>
      <c r="Q127" s="185">
        <v>0</v>
      </c>
      <c r="R127" s="185">
        <f t="shared" si="12"/>
        <v>0</v>
      </c>
      <c r="S127" s="185">
        <v>0</v>
      </c>
      <c r="T127" s="186">
        <f t="shared" si="1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7" t="s">
        <v>143</v>
      </c>
      <c r="AT127" s="187" t="s">
        <v>140</v>
      </c>
      <c r="AU127" s="187" t="s">
        <v>83</v>
      </c>
      <c r="AY127" s="18" t="s">
        <v>129</v>
      </c>
      <c r="BE127" s="188">
        <f t="shared" si="14"/>
        <v>0</v>
      </c>
      <c r="BF127" s="188">
        <f t="shared" si="15"/>
        <v>0</v>
      </c>
      <c r="BG127" s="188">
        <f t="shared" si="16"/>
        <v>0</v>
      </c>
      <c r="BH127" s="188">
        <f t="shared" si="17"/>
        <v>0</v>
      </c>
      <c r="BI127" s="188">
        <f t="shared" si="18"/>
        <v>0</v>
      </c>
      <c r="BJ127" s="18" t="s">
        <v>81</v>
      </c>
      <c r="BK127" s="188">
        <f t="shared" si="19"/>
        <v>0</v>
      </c>
      <c r="BL127" s="18" t="s">
        <v>136</v>
      </c>
      <c r="BM127" s="187" t="s">
        <v>418</v>
      </c>
    </row>
    <row r="128" spans="1:65" s="2" customFormat="1" ht="16.5" customHeight="1">
      <c r="A128" s="35"/>
      <c r="B128" s="36"/>
      <c r="C128" s="194" t="s">
        <v>421</v>
      </c>
      <c r="D128" s="194" t="s">
        <v>140</v>
      </c>
      <c r="E128" s="195" t="s">
        <v>422</v>
      </c>
      <c r="F128" s="196" t="s">
        <v>828</v>
      </c>
      <c r="G128" s="197" t="s">
        <v>345</v>
      </c>
      <c r="H128" s="198">
        <v>1</v>
      </c>
      <c r="I128" s="199"/>
      <c r="J128" s="200">
        <f t="shared" si="10"/>
        <v>0</v>
      </c>
      <c r="K128" s="201"/>
      <c r="L128" s="202"/>
      <c r="M128" s="203" t="s">
        <v>19</v>
      </c>
      <c r="N128" s="204" t="s">
        <v>44</v>
      </c>
      <c r="O128" s="65"/>
      <c r="P128" s="185">
        <f t="shared" si="11"/>
        <v>0</v>
      </c>
      <c r="Q128" s="185">
        <v>0</v>
      </c>
      <c r="R128" s="185">
        <f t="shared" si="12"/>
        <v>0</v>
      </c>
      <c r="S128" s="185">
        <v>0</v>
      </c>
      <c r="T128" s="186">
        <f t="shared" si="1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7" t="s">
        <v>143</v>
      </c>
      <c r="AT128" s="187" t="s">
        <v>140</v>
      </c>
      <c r="AU128" s="187" t="s">
        <v>83</v>
      </c>
      <c r="AY128" s="18" t="s">
        <v>129</v>
      </c>
      <c r="BE128" s="188">
        <f t="shared" si="14"/>
        <v>0</v>
      </c>
      <c r="BF128" s="188">
        <f t="shared" si="15"/>
        <v>0</v>
      </c>
      <c r="BG128" s="188">
        <f t="shared" si="16"/>
        <v>0</v>
      </c>
      <c r="BH128" s="188">
        <f t="shared" si="17"/>
        <v>0</v>
      </c>
      <c r="BI128" s="188">
        <f t="shared" si="18"/>
        <v>0</v>
      </c>
      <c r="BJ128" s="18" t="s">
        <v>81</v>
      </c>
      <c r="BK128" s="188">
        <f t="shared" si="19"/>
        <v>0</v>
      </c>
      <c r="BL128" s="18" t="s">
        <v>136</v>
      </c>
      <c r="BM128" s="187" t="s">
        <v>424</v>
      </c>
    </row>
    <row r="129" spans="1:65" s="2" customFormat="1" ht="16.5" customHeight="1">
      <c r="A129" s="35"/>
      <c r="B129" s="36"/>
      <c r="C129" s="194" t="s">
        <v>378</v>
      </c>
      <c r="D129" s="194" t="s">
        <v>140</v>
      </c>
      <c r="E129" s="195" t="s">
        <v>829</v>
      </c>
      <c r="F129" s="196" t="s">
        <v>815</v>
      </c>
      <c r="G129" s="197" t="s">
        <v>345</v>
      </c>
      <c r="H129" s="198">
        <v>3</v>
      </c>
      <c r="I129" s="199"/>
      <c r="J129" s="200">
        <f t="shared" si="10"/>
        <v>0</v>
      </c>
      <c r="K129" s="201"/>
      <c r="L129" s="202"/>
      <c r="M129" s="203" t="s">
        <v>19</v>
      </c>
      <c r="N129" s="204" t="s">
        <v>44</v>
      </c>
      <c r="O129" s="65"/>
      <c r="P129" s="185">
        <f t="shared" si="11"/>
        <v>0</v>
      </c>
      <c r="Q129" s="185">
        <v>0</v>
      </c>
      <c r="R129" s="185">
        <f t="shared" si="12"/>
        <v>0</v>
      </c>
      <c r="S129" s="185">
        <v>0</v>
      </c>
      <c r="T129" s="186">
        <f t="shared" si="1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7" t="s">
        <v>143</v>
      </c>
      <c r="AT129" s="187" t="s">
        <v>140</v>
      </c>
      <c r="AU129" s="187" t="s">
        <v>83</v>
      </c>
      <c r="AY129" s="18" t="s">
        <v>129</v>
      </c>
      <c r="BE129" s="188">
        <f t="shared" si="14"/>
        <v>0</v>
      </c>
      <c r="BF129" s="188">
        <f t="shared" si="15"/>
        <v>0</v>
      </c>
      <c r="BG129" s="188">
        <f t="shared" si="16"/>
        <v>0</v>
      </c>
      <c r="BH129" s="188">
        <f t="shared" si="17"/>
        <v>0</v>
      </c>
      <c r="BI129" s="188">
        <f t="shared" si="18"/>
        <v>0</v>
      </c>
      <c r="BJ129" s="18" t="s">
        <v>81</v>
      </c>
      <c r="BK129" s="188">
        <f t="shared" si="19"/>
        <v>0</v>
      </c>
      <c r="BL129" s="18" t="s">
        <v>136</v>
      </c>
      <c r="BM129" s="187" t="s">
        <v>429</v>
      </c>
    </row>
    <row r="130" spans="1:65" s="2" customFormat="1" ht="16.5" customHeight="1">
      <c r="A130" s="35"/>
      <c r="B130" s="36"/>
      <c r="C130" s="194" t="s">
        <v>430</v>
      </c>
      <c r="D130" s="194" t="s">
        <v>140</v>
      </c>
      <c r="E130" s="195" t="s">
        <v>830</v>
      </c>
      <c r="F130" s="196" t="s">
        <v>816</v>
      </c>
      <c r="G130" s="197" t="s">
        <v>345</v>
      </c>
      <c r="H130" s="198">
        <v>1</v>
      </c>
      <c r="I130" s="199"/>
      <c r="J130" s="200">
        <f t="shared" si="10"/>
        <v>0</v>
      </c>
      <c r="K130" s="201"/>
      <c r="L130" s="202"/>
      <c r="M130" s="203" t="s">
        <v>19</v>
      </c>
      <c r="N130" s="204" t="s">
        <v>44</v>
      </c>
      <c r="O130" s="65"/>
      <c r="P130" s="185">
        <f t="shared" si="11"/>
        <v>0</v>
      </c>
      <c r="Q130" s="185">
        <v>0</v>
      </c>
      <c r="R130" s="185">
        <f t="shared" si="12"/>
        <v>0</v>
      </c>
      <c r="S130" s="185">
        <v>0</v>
      </c>
      <c r="T130" s="186">
        <f t="shared" si="1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7" t="s">
        <v>143</v>
      </c>
      <c r="AT130" s="187" t="s">
        <v>140</v>
      </c>
      <c r="AU130" s="187" t="s">
        <v>83</v>
      </c>
      <c r="AY130" s="18" t="s">
        <v>129</v>
      </c>
      <c r="BE130" s="188">
        <f t="shared" si="14"/>
        <v>0</v>
      </c>
      <c r="BF130" s="188">
        <f t="shared" si="15"/>
        <v>0</v>
      </c>
      <c r="BG130" s="188">
        <f t="shared" si="16"/>
        <v>0</v>
      </c>
      <c r="BH130" s="188">
        <f t="shared" si="17"/>
        <v>0</v>
      </c>
      <c r="BI130" s="188">
        <f t="shared" si="18"/>
        <v>0</v>
      </c>
      <c r="BJ130" s="18" t="s">
        <v>81</v>
      </c>
      <c r="BK130" s="188">
        <f t="shared" si="19"/>
        <v>0</v>
      </c>
      <c r="BL130" s="18" t="s">
        <v>136</v>
      </c>
      <c r="BM130" s="187" t="s">
        <v>433</v>
      </c>
    </row>
    <row r="131" spans="1:65" s="2" customFormat="1" ht="16.5" customHeight="1">
      <c r="A131" s="35"/>
      <c r="B131" s="36"/>
      <c r="C131" s="194" t="s">
        <v>130</v>
      </c>
      <c r="D131" s="194" t="s">
        <v>140</v>
      </c>
      <c r="E131" s="195" t="s">
        <v>831</v>
      </c>
      <c r="F131" s="196" t="s">
        <v>817</v>
      </c>
      <c r="G131" s="197" t="s">
        <v>345</v>
      </c>
      <c r="H131" s="198">
        <v>1</v>
      </c>
      <c r="I131" s="199"/>
      <c r="J131" s="200">
        <f t="shared" si="10"/>
        <v>0</v>
      </c>
      <c r="K131" s="201"/>
      <c r="L131" s="202"/>
      <c r="M131" s="203" t="s">
        <v>19</v>
      </c>
      <c r="N131" s="204" t="s">
        <v>44</v>
      </c>
      <c r="O131" s="65"/>
      <c r="P131" s="185">
        <f t="shared" si="11"/>
        <v>0</v>
      </c>
      <c r="Q131" s="185">
        <v>0</v>
      </c>
      <c r="R131" s="185">
        <f t="shared" si="12"/>
        <v>0</v>
      </c>
      <c r="S131" s="185">
        <v>0</v>
      </c>
      <c r="T131" s="186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7" t="s">
        <v>143</v>
      </c>
      <c r="AT131" s="187" t="s">
        <v>140</v>
      </c>
      <c r="AU131" s="187" t="s">
        <v>83</v>
      </c>
      <c r="AY131" s="18" t="s">
        <v>129</v>
      </c>
      <c r="BE131" s="188">
        <f t="shared" si="14"/>
        <v>0</v>
      </c>
      <c r="BF131" s="188">
        <f t="shared" si="15"/>
        <v>0</v>
      </c>
      <c r="BG131" s="188">
        <f t="shared" si="16"/>
        <v>0</v>
      </c>
      <c r="BH131" s="188">
        <f t="shared" si="17"/>
        <v>0</v>
      </c>
      <c r="BI131" s="188">
        <f t="shared" si="18"/>
        <v>0</v>
      </c>
      <c r="BJ131" s="18" t="s">
        <v>81</v>
      </c>
      <c r="BK131" s="188">
        <f t="shared" si="19"/>
        <v>0</v>
      </c>
      <c r="BL131" s="18" t="s">
        <v>136</v>
      </c>
      <c r="BM131" s="187" t="s">
        <v>436</v>
      </c>
    </row>
    <row r="132" spans="1:65" s="2" customFormat="1" ht="16.5" customHeight="1">
      <c r="A132" s="35"/>
      <c r="B132" s="36"/>
      <c r="C132" s="194" t="s">
        <v>437</v>
      </c>
      <c r="D132" s="194" t="s">
        <v>140</v>
      </c>
      <c r="E132" s="195" t="s">
        <v>832</v>
      </c>
      <c r="F132" s="196" t="s">
        <v>818</v>
      </c>
      <c r="G132" s="197" t="s">
        <v>345</v>
      </c>
      <c r="H132" s="198">
        <v>1</v>
      </c>
      <c r="I132" s="199"/>
      <c r="J132" s="200">
        <f t="shared" si="10"/>
        <v>0</v>
      </c>
      <c r="K132" s="201"/>
      <c r="L132" s="202"/>
      <c r="M132" s="203" t="s">
        <v>19</v>
      </c>
      <c r="N132" s="204" t="s">
        <v>44</v>
      </c>
      <c r="O132" s="65"/>
      <c r="P132" s="185">
        <f t="shared" si="11"/>
        <v>0</v>
      </c>
      <c r="Q132" s="185">
        <v>0</v>
      </c>
      <c r="R132" s="185">
        <f t="shared" si="12"/>
        <v>0</v>
      </c>
      <c r="S132" s="185">
        <v>0</v>
      </c>
      <c r="T132" s="186">
        <f t="shared" si="1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7" t="s">
        <v>143</v>
      </c>
      <c r="AT132" s="187" t="s">
        <v>140</v>
      </c>
      <c r="AU132" s="187" t="s">
        <v>83</v>
      </c>
      <c r="AY132" s="18" t="s">
        <v>129</v>
      </c>
      <c r="BE132" s="188">
        <f t="shared" si="14"/>
        <v>0</v>
      </c>
      <c r="BF132" s="188">
        <f t="shared" si="15"/>
        <v>0</v>
      </c>
      <c r="BG132" s="188">
        <f t="shared" si="16"/>
        <v>0</v>
      </c>
      <c r="BH132" s="188">
        <f t="shared" si="17"/>
        <v>0</v>
      </c>
      <c r="BI132" s="188">
        <f t="shared" si="18"/>
        <v>0</v>
      </c>
      <c r="BJ132" s="18" t="s">
        <v>81</v>
      </c>
      <c r="BK132" s="188">
        <f t="shared" si="19"/>
        <v>0</v>
      </c>
      <c r="BL132" s="18" t="s">
        <v>136</v>
      </c>
      <c r="BM132" s="187" t="s">
        <v>440</v>
      </c>
    </row>
    <row r="133" spans="1:65" s="2" customFormat="1" ht="16.5" customHeight="1">
      <c r="A133" s="35"/>
      <c r="B133" s="36"/>
      <c r="C133" s="194" t="s">
        <v>235</v>
      </c>
      <c r="D133" s="194" t="s">
        <v>140</v>
      </c>
      <c r="E133" s="195" t="s">
        <v>833</v>
      </c>
      <c r="F133" s="196" t="s">
        <v>819</v>
      </c>
      <c r="G133" s="197" t="s">
        <v>345</v>
      </c>
      <c r="H133" s="198">
        <v>3</v>
      </c>
      <c r="I133" s="199"/>
      <c r="J133" s="200">
        <f t="shared" si="10"/>
        <v>0</v>
      </c>
      <c r="K133" s="201"/>
      <c r="L133" s="202"/>
      <c r="M133" s="203" t="s">
        <v>19</v>
      </c>
      <c r="N133" s="204" t="s">
        <v>44</v>
      </c>
      <c r="O133" s="65"/>
      <c r="P133" s="185">
        <f t="shared" si="11"/>
        <v>0</v>
      </c>
      <c r="Q133" s="185">
        <v>0</v>
      </c>
      <c r="R133" s="185">
        <f t="shared" si="12"/>
        <v>0</v>
      </c>
      <c r="S133" s="185">
        <v>0</v>
      </c>
      <c r="T133" s="186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7" t="s">
        <v>143</v>
      </c>
      <c r="AT133" s="187" t="s">
        <v>140</v>
      </c>
      <c r="AU133" s="187" t="s">
        <v>83</v>
      </c>
      <c r="AY133" s="18" t="s">
        <v>129</v>
      </c>
      <c r="BE133" s="188">
        <f t="shared" si="14"/>
        <v>0</v>
      </c>
      <c r="BF133" s="188">
        <f t="shared" si="15"/>
        <v>0</v>
      </c>
      <c r="BG133" s="188">
        <f t="shared" si="16"/>
        <v>0</v>
      </c>
      <c r="BH133" s="188">
        <f t="shared" si="17"/>
        <v>0</v>
      </c>
      <c r="BI133" s="188">
        <f t="shared" si="18"/>
        <v>0</v>
      </c>
      <c r="BJ133" s="18" t="s">
        <v>81</v>
      </c>
      <c r="BK133" s="188">
        <f t="shared" si="19"/>
        <v>0</v>
      </c>
      <c r="BL133" s="18" t="s">
        <v>136</v>
      </c>
      <c r="BM133" s="187" t="s">
        <v>443</v>
      </c>
    </row>
    <row r="134" spans="1:65" s="2" customFormat="1" ht="16.5" customHeight="1">
      <c r="A134" s="35"/>
      <c r="B134" s="36"/>
      <c r="C134" s="194" t="s">
        <v>444</v>
      </c>
      <c r="D134" s="194" t="s">
        <v>140</v>
      </c>
      <c r="E134" s="195" t="s">
        <v>834</v>
      </c>
      <c r="F134" s="196" t="s">
        <v>820</v>
      </c>
      <c r="G134" s="197" t="s">
        <v>345</v>
      </c>
      <c r="H134" s="198">
        <v>1</v>
      </c>
      <c r="I134" s="199"/>
      <c r="J134" s="200">
        <f t="shared" si="10"/>
        <v>0</v>
      </c>
      <c r="K134" s="201"/>
      <c r="L134" s="202"/>
      <c r="M134" s="203" t="s">
        <v>19</v>
      </c>
      <c r="N134" s="204" t="s">
        <v>44</v>
      </c>
      <c r="O134" s="65"/>
      <c r="P134" s="185">
        <f t="shared" si="11"/>
        <v>0</v>
      </c>
      <c r="Q134" s="185">
        <v>0</v>
      </c>
      <c r="R134" s="185">
        <f t="shared" si="12"/>
        <v>0</v>
      </c>
      <c r="S134" s="185">
        <v>0</v>
      </c>
      <c r="T134" s="186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7" t="s">
        <v>143</v>
      </c>
      <c r="AT134" s="187" t="s">
        <v>140</v>
      </c>
      <c r="AU134" s="187" t="s">
        <v>83</v>
      </c>
      <c r="AY134" s="18" t="s">
        <v>129</v>
      </c>
      <c r="BE134" s="188">
        <f t="shared" si="14"/>
        <v>0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8" t="s">
        <v>81</v>
      </c>
      <c r="BK134" s="188">
        <f t="shared" si="19"/>
        <v>0</v>
      </c>
      <c r="BL134" s="18" t="s">
        <v>136</v>
      </c>
      <c r="BM134" s="187" t="s">
        <v>447</v>
      </c>
    </row>
    <row r="135" spans="1:65" s="2" customFormat="1" ht="16.5" customHeight="1">
      <c r="A135" s="35"/>
      <c r="B135" s="36"/>
      <c r="C135" s="194" t="s">
        <v>241</v>
      </c>
      <c r="D135" s="194" t="s">
        <v>140</v>
      </c>
      <c r="E135" s="195" t="s">
        <v>835</v>
      </c>
      <c r="F135" s="196" t="s">
        <v>822</v>
      </c>
      <c r="G135" s="197" t="s">
        <v>345</v>
      </c>
      <c r="H135" s="198">
        <v>1</v>
      </c>
      <c r="I135" s="199"/>
      <c r="J135" s="200">
        <f t="shared" si="10"/>
        <v>0</v>
      </c>
      <c r="K135" s="201"/>
      <c r="L135" s="202"/>
      <c r="M135" s="203" t="s">
        <v>19</v>
      </c>
      <c r="N135" s="204" t="s">
        <v>44</v>
      </c>
      <c r="O135" s="65"/>
      <c r="P135" s="185">
        <f t="shared" si="11"/>
        <v>0</v>
      </c>
      <c r="Q135" s="185">
        <v>0</v>
      </c>
      <c r="R135" s="185">
        <f t="shared" si="12"/>
        <v>0</v>
      </c>
      <c r="S135" s="185">
        <v>0</v>
      </c>
      <c r="T135" s="186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7" t="s">
        <v>143</v>
      </c>
      <c r="AT135" s="187" t="s">
        <v>140</v>
      </c>
      <c r="AU135" s="187" t="s">
        <v>83</v>
      </c>
      <c r="AY135" s="18" t="s">
        <v>129</v>
      </c>
      <c r="BE135" s="188">
        <f t="shared" si="14"/>
        <v>0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8" t="s">
        <v>81</v>
      </c>
      <c r="BK135" s="188">
        <f t="shared" si="19"/>
        <v>0</v>
      </c>
      <c r="BL135" s="18" t="s">
        <v>136</v>
      </c>
      <c r="BM135" s="187" t="s">
        <v>450</v>
      </c>
    </row>
    <row r="136" spans="1:65" s="2" customFormat="1" ht="24.2" customHeight="1">
      <c r="A136" s="35"/>
      <c r="B136" s="36"/>
      <c r="C136" s="194" t="s">
        <v>451</v>
      </c>
      <c r="D136" s="194" t="s">
        <v>140</v>
      </c>
      <c r="E136" s="195" t="s">
        <v>836</v>
      </c>
      <c r="F136" s="196" t="s">
        <v>823</v>
      </c>
      <c r="G136" s="197" t="s">
        <v>345</v>
      </c>
      <c r="H136" s="198">
        <v>1</v>
      </c>
      <c r="I136" s="199"/>
      <c r="J136" s="200">
        <f t="shared" si="10"/>
        <v>0</v>
      </c>
      <c r="K136" s="201"/>
      <c r="L136" s="202"/>
      <c r="M136" s="203" t="s">
        <v>19</v>
      </c>
      <c r="N136" s="204" t="s">
        <v>44</v>
      </c>
      <c r="O136" s="65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6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7" t="s">
        <v>143</v>
      </c>
      <c r="AT136" s="187" t="s">
        <v>140</v>
      </c>
      <c r="AU136" s="187" t="s">
        <v>83</v>
      </c>
      <c r="AY136" s="18" t="s">
        <v>129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8" t="s">
        <v>81</v>
      </c>
      <c r="BK136" s="188">
        <f t="shared" si="19"/>
        <v>0</v>
      </c>
      <c r="BL136" s="18" t="s">
        <v>136</v>
      </c>
      <c r="BM136" s="187" t="s">
        <v>454</v>
      </c>
    </row>
    <row r="137" spans="1:65" s="2" customFormat="1" ht="16.5" customHeight="1">
      <c r="A137" s="35"/>
      <c r="B137" s="36"/>
      <c r="C137" s="194" t="s">
        <v>246</v>
      </c>
      <c r="D137" s="194" t="s">
        <v>140</v>
      </c>
      <c r="E137" s="195" t="s">
        <v>837</v>
      </c>
      <c r="F137" s="196" t="s">
        <v>824</v>
      </c>
      <c r="G137" s="197" t="s">
        <v>345</v>
      </c>
      <c r="H137" s="198">
        <v>3</v>
      </c>
      <c r="I137" s="199"/>
      <c r="J137" s="200">
        <f t="shared" si="10"/>
        <v>0</v>
      </c>
      <c r="K137" s="201"/>
      <c r="L137" s="202"/>
      <c r="M137" s="203" t="s">
        <v>19</v>
      </c>
      <c r="N137" s="204" t="s">
        <v>44</v>
      </c>
      <c r="O137" s="65"/>
      <c r="P137" s="185">
        <f t="shared" si="11"/>
        <v>0</v>
      </c>
      <c r="Q137" s="185">
        <v>0</v>
      </c>
      <c r="R137" s="185">
        <f t="shared" si="12"/>
        <v>0</v>
      </c>
      <c r="S137" s="185">
        <v>0</v>
      </c>
      <c r="T137" s="186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143</v>
      </c>
      <c r="AT137" s="187" t="s">
        <v>140</v>
      </c>
      <c r="AU137" s="187" t="s">
        <v>83</v>
      </c>
      <c r="AY137" s="18" t="s">
        <v>129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8" t="s">
        <v>81</v>
      </c>
      <c r="BK137" s="188">
        <f t="shared" si="19"/>
        <v>0</v>
      </c>
      <c r="BL137" s="18" t="s">
        <v>136</v>
      </c>
      <c r="BM137" s="187" t="s">
        <v>457</v>
      </c>
    </row>
    <row r="138" spans="1:65" s="2" customFormat="1" ht="16.5" customHeight="1">
      <c r="A138" s="35"/>
      <c r="B138" s="36"/>
      <c r="C138" s="194" t="s">
        <v>145</v>
      </c>
      <c r="D138" s="194" t="s">
        <v>140</v>
      </c>
      <c r="E138" s="195" t="s">
        <v>838</v>
      </c>
      <c r="F138" s="196" t="s">
        <v>825</v>
      </c>
      <c r="G138" s="197" t="s">
        <v>391</v>
      </c>
      <c r="H138" s="198">
        <v>1</v>
      </c>
      <c r="I138" s="199"/>
      <c r="J138" s="200">
        <f t="shared" si="10"/>
        <v>0</v>
      </c>
      <c r="K138" s="201"/>
      <c r="L138" s="202"/>
      <c r="M138" s="203" t="s">
        <v>19</v>
      </c>
      <c r="N138" s="204" t="s">
        <v>44</v>
      </c>
      <c r="O138" s="65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6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7" t="s">
        <v>143</v>
      </c>
      <c r="AT138" s="187" t="s">
        <v>140</v>
      </c>
      <c r="AU138" s="187" t="s">
        <v>83</v>
      </c>
      <c r="AY138" s="18" t="s">
        <v>129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8" t="s">
        <v>81</v>
      </c>
      <c r="BK138" s="188">
        <f t="shared" si="19"/>
        <v>0</v>
      </c>
      <c r="BL138" s="18" t="s">
        <v>136</v>
      </c>
      <c r="BM138" s="187" t="s">
        <v>460</v>
      </c>
    </row>
    <row r="139" spans="1:65" s="2" customFormat="1" ht="16.5" customHeight="1">
      <c r="A139" s="35"/>
      <c r="B139" s="36"/>
      <c r="C139" s="175" t="s">
        <v>251</v>
      </c>
      <c r="D139" s="175" t="s">
        <v>132</v>
      </c>
      <c r="E139" s="176" t="s">
        <v>839</v>
      </c>
      <c r="F139" s="177" t="s">
        <v>826</v>
      </c>
      <c r="G139" s="178" t="s">
        <v>345</v>
      </c>
      <c r="H139" s="179">
        <v>1</v>
      </c>
      <c r="I139" s="180"/>
      <c r="J139" s="181">
        <f t="shared" si="10"/>
        <v>0</v>
      </c>
      <c r="K139" s="182"/>
      <c r="L139" s="40"/>
      <c r="M139" s="183" t="s">
        <v>19</v>
      </c>
      <c r="N139" s="184" t="s">
        <v>44</v>
      </c>
      <c r="O139" s="65"/>
      <c r="P139" s="185">
        <f t="shared" si="11"/>
        <v>0</v>
      </c>
      <c r="Q139" s="185">
        <v>0</v>
      </c>
      <c r="R139" s="185">
        <f t="shared" si="12"/>
        <v>0</v>
      </c>
      <c r="S139" s="185">
        <v>0</v>
      </c>
      <c r="T139" s="186">
        <f t="shared" si="1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7" t="s">
        <v>136</v>
      </c>
      <c r="AT139" s="187" t="s">
        <v>132</v>
      </c>
      <c r="AU139" s="187" t="s">
        <v>83</v>
      </c>
      <c r="AY139" s="18" t="s">
        <v>129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8" t="s">
        <v>81</v>
      </c>
      <c r="BK139" s="188">
        <f t="shared" si="19"/>
        <v>0</v>
      </c>
      <c r="BL139" s="18" t="s">
        <v>136</v>
      </c>
      <c r="BM139" s="187" t="s">
        <v>463</v>
      </c>
    </row>
    <row r="140" spans="1:65" s="12" customFormat="1" ht="22.9" customHeight="1">
      <c r="B140" s="159"/>
      <c r="C140" s="160"/>
      <c r="D140" s="161" t="s">
        <v>72</v>
      </c>
      <c r="E140" s="173" t="s">
        <v>419</v>
      </c>
      <c r="F140" s="173" t="s">
        <v>840</v>
      </c>
      <c r="G140" s="160"/>
      <c r="H140" s="160"/>
      <c r="I140" s="163"/>
      <c r="J140" s="174">
        <f>BK140</f>
        <v>0</v>
      </c>
      <c r="K140" s="160"/>
      <c r="L140" s="165"/>
      <c r="M140" s="166"/>
      <c r="N140" s="167"/>
      <c r="O140" s="167"/>
      <c r="P140" s="168">
        <f>SUM(P141:P161)</f>
        <v>0</v>
      </c>
      <c r="Q140" s="167"/>
      <c r="R140" s="168">
        <f>SUM(R141:R161)</f>
        <v>0</v>
      </c>
      <c r="S140" s="167"/>
      <c r="T140" s="169">
        <f>SUM(T141:T161)</f>
        <v>0</v>
      </c>
      <c r="AR140" s="170" t="s">
        <v>81</v>
      </c>
      <c r="AT140" s="171" t="s">
        <v>72</v>
      </c>
      <c r="AU140" s="171" t="s">
        <v>81</v>
      </c>
      <c r="AY140" s="170" t="s">
        <v>129</v>
      </c>
      <c r="BK140" s="172">
        <f>SUM(BK141:BK161)</f>
        <v>0</v>
      </c>
    </row>
    <row r="141" spans="1:65" s="2" customFormat="1" ht="37.9" customHeight="1">
      <c r="A141" s="35"/>
      <c r="B141" s="36"/>
      <c r="C141" s="194" t="s">
        <v>464</v>
      </c>
      <c r="D141" s="194" t="s">
        <v>140</v>
      </c>
      <c r="E141" s="195" t="s">
        <v>841</v>
      </c>
      <c r="F141" s="196" t="s">
        <v>842</v>
      </c>
      <c r="G141" s="197" t="s">
        <v>345</v>
      </c>
      <c r="H141" s="198">
        <v>1</v>
      </c>
      <c r="I141" s="199"/>
      <c r="J141" s="200">
        <f t="shared" ref="J141:J161" si="20">ROUND(I141*H141,2)</f>
        <v>0</v>
      </c>
      <c r="K141" s="201"/>
      <c r="L141" s="202"/>
      <c r="M141" s="203" t="s">
        <v>19</v>
      </c>
      <c r="N141" s="204" t="s">
        <v>44</v>
      </c>
      <c r="O141" s="65"/>
      <c r="P141" s="185">
        <f t="shared" ref="P141:P161" si="21">O141*H141</f>
        <v>0</v>
      </c>
      <c r="Q141" s="185">
        <v>0</v>
      </c>
      <c r="R141" s="185">
        <f t="shared" ref="R141:R161" si="22">Q141*H141</f>
        <v>0</v>
      </c>
      <c r="S141" s="185">
        <v>0</v>
      </c>
      <c r="T141" s="186">
        <f t="shared" ref="T141:T161" si="23"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7" t="s">
        <v>143</v>
      </c>
      <c r="AT141" s="187" t="s">
        <v>140</v>
      </c>
      <c r="AU141" s="187" t="s">
        <v>83</v>
      </c>
      <c r="AY141" s="18" t="s">
        <v>129</v>
      </c>
      <c r="BE141" s="188">
        <f t="shared" ref="BE141:BE161" si="24">IF(N141="základní",J141,0)</f>
        <v>0</v>
      </c>
      <c r="BF141" s="188">
        <f t="shared" ref="BF141:BF161" si="25">IF(N141="snížená",J141,0)</f>
        <v>0</v>
      </c>
      <c r="BG141" s="188">
        <f t="shared" ref="BG141:BG161" si="26">IF(N141="zákl. přenesená",J141,0)</f>
        <v>0</v>
      </c>
      <c r="BH141" s="188">
        <f t="shared" ref="BH141:BH161" si="27">IF(N141="sníž. přenesená",J141,0)</f>
        <v>0</v>
      </c>
      <c r="BI141" s="188">
        <f t="shared" ref="BI141:BI161" si="28">IF(N141="nulová",J141,0)</f>
        <v>0</v>
      </c>
      <c r="BJ141" s="18" t="s">
        <v>81</v>
      </c>
      <c r="BK141" s="188">
        <f t="shared" ref="BK141:BK161" si="29">ROUND(I141*H141,2)</f>
        <v>0</v>
      </c>
      <c r="BL141" s="18" t="s">
        <v>136</v>
      </c>
      <c r="BM141" s="187" t="s">
        <v>467</v>
      </c>
    </row>
    <row r="142" spans="1:65" s="2" customFormat="1" ht="16.5" customHeight="1">
      <c r="A142" s="35"/>
      <c r="B142" s="36"/>
      <c r="C142" s="194" t="s">
        <v>255</v>
      </c>
      <c r="D142" s="194" t="s">
        <v>140</v>
      </c>
      <c r="E142" s="195" t="s">
        <v>843</v>
      </c>
      <c r="F142" s="196" t="s">
        <v>807</v>
      </c>
      <c r="G142" s="197" t="s">
        <v>345</v>
      </c>
      <c r="H142" s="198">
        <v>6</v>
      </c>
      <c r="I142" s="199"/>
      <c r="J142" s="200">
        <f t="shared" si="20"/>
        <v>0</v>
      </c>
      <c r="K142" s="201"/>
      <c r="L142" s="202"/>
      <c r="M142" s="203" t="s">
        <v>19</v>
      </c>
      <c r="N142" s="204" t="s">
        <v>44</v>
      </c>
      <c r="O142" s="65"/>
      <c r="P142" s="185">
        <f t="shared" si="21"/>
        <v>0</v>
      </c>
      <c r="Q142" s="185">
        <v>0</v>
      </c>
      <c r="R142" s="185">
        <f t="shared" si="22"/>
        <v>0</v>
      </c>
      <c r="S142" s="185">
        <v>0</v>
      </c>
      <c r="T142" s="186">
        <f t="shared" si="2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7" t="s">
        <v>143</v>
      </c>
      <c r="AT142" s="187" t="s">
        <v>140</v>
      </c>
      <c r="AU142" s="187" t="s">
        <v>83</v>
      </c>
      <c r="AY142" s="18" t="s">
        <v>129</v>
      </c>
      <c r="BE142" s="188">
        <f t="shared" si="24"/>
        <v>0</v>
      </c>
      <c r="BF142" s="188">
        <f t="shared" si="25"/>
        <v>0</v>
      </c>
      <c r="BG142" s="188">
        <f t="shared" si="26"/>
        <v>0</v>
      </c>
      <c r="BH142" s="188">
        <f t="shared" si="27"/>
        <v>0</v>
      </c>
      <c r="BI142" s="188">
        <f t="shared" si="28"/>
        <v>0</v>
      </c>
      <c r="BJ142" s="18" t="s">
        <v>81</v>
      </c>
      <c r="BK142" s="188">
        <f t="shared" si="29"/>
        <v>0</v>
      </c>
      <c r="BL142" s="18" t="s">
        <v>136</v>
      </c>
      <c r="BM142" s="187" t="s">
        <v>470</v>
      </c>
    </row>
    <row r="143" spans="1:65" s="2" customFormat="1" ht="16.5" customHeight="1">
      <c r="A143" s="35"/>
      <c r="B143" s="36"/>
      <c r="C143" s="194" t="s">
        <v>471</v>
      </c>
      <c r="D143" s="194" t="s">
        <v>140</v>
      </c>
      <c r="E143" s="195" t="s">
        <v>844</v>
      </c>
      <c r="F143" s="196" t="s">
        <v>808</v>
      </c>
      <c r="G143" s="197" t="s">
        <v>345</v>
      </c>
      <c r="H143" s="198">
        <v>1</v>
      </c>
      <c r="I143" s="199"/>
      <c r="J143" s="200">
        <f t="shared" si="20"/>
        <v>0</v>
      </c>
      <c r="K143" s="201"/>
      <c r="L143" s="202"/>
      <c r="M143" s="203" t="s">
        <v>19</v>
      </c>
      <c r="N143" s="204" t="s">
        <v>44</v>
      </c>
      <c r="O143" s="65"/>
      <c r="P143" s="185">
        <f t="shared" si="21"/>
        <v>0</v>
      </c>
      <c r="Q143" s="185">
        <v>0</v>
      </c>
      <c r="R143" s="185">
        <f t="shared" si="22"/>
        <v>0</v>
      </c>
      <c r="S143" s="185">
        <v>0</v>
      </c>
      <c r="T143" s="186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7" t="s">
        <v>143</v>
      </c>
      <c r="AT143" s="187" t="s">
        <v>140</v>
      </c>
      <c r="AU143" s="187" t="s">
        <v>83</v>
      </c>
      <c r="AY143" s="18" t="s">
        <v>129</v>
      </c>
      <c r="BE143" s="188">
        <f t="shared" si="24"/>
        <v>0</v>
      </c>
      <c r="BF143" s="188">
        <f t="shared" si="25"/>
        <v>0</v>
      </c>
      <c r="BG143" s="188">
        <f t="shared" si="26"/>
        <v>0</v>
      </c>
      <c r="BH143" s="188">
        <f t="shared" si="27"/>
        <v>0</v>
      </c>
      <c r="BI143" s="188">
        <f t="shared" si="28"/>
        <v>0</v>
      </c>
      <c r="BJ143" s="18" t="s">
        <v>81</v>
      </c>
      <c r="BK143" s="188">
        <f t="shared" si="29"/>
        <v>0</v>
      </c>
      <c r="BL143" s="18" t="s">
        <v>136</v>
      </c>
      <c r="BM143" s="187" t="s">
        <v>474</v>
      </c>
    </row>
    <row r="144" spans="1:65" s="2" customFormat="1" ht="16.5" customHeight="1">
      <c r="A144" s="35"/>
      <c r="B144" s="36"/>
      <c r="C144" s="194" t="s">
        <v>394</v>
      </c>
      <c r="D144" s="194" t="s">
        <v>140</v>
      </c>
      <c r="E144" s="195" t="s">
        <v>845</v>
      </c>
      <c r="F144" s="196" t="s">
        <v>809</v>
      </c>
      <c r="G144" s="197" t="s">
        <v>345</v>
      </c>
      <c r="H144" s="198">
        <v>1</v>
      </c>
      <c r="I144" s="199"/>
      <c r="J144" s="200">
        <f t="shared" si="20"/>
        <v>0</v>
      </c>
      <c r="K144" s="201"/>
      <c r="L144" s="202"/>
      <c r="M144" s="203" t="s">
        <v>19</v>
      </c>
      <c r="N144" s="204" t="s">
        <v>44</v>
      </c>
      <c r="O144" s="65"/>
      <c r="P144" s="185">
        <f t="shared" si="21"/>
        <v>0</v>
      </c>
      <c r="Q144" s="185">
        <v>0</v>
      </c>
      <c r="R144" s="185">
        <f t="shared" si="22"/>
        <v>0</v>
      </c>
      <c r="S144" s="185">
        <v>0</v>
      </c>
      <c r="T144" s="186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7" t="s">
        <v>143</v>
      </c>
      <c r="AT144" s="187" t="s">
        <v>140</v>
      </c>
      <c r="AU144" s="187" t="s">
        <v>83</v>
      </c>
      <c r="AY144" s="18" t="s">
        <v>129</v>
      </c>
      <c r="BE144" s="188">
        <f t="shared" si="24"/>
        <v>0</v>
      </c>
      <c r="BF144" s="188">
        <f t="shared" si="25"/>
        <v>0</v>
      </c>
      <c r="BG144" s="188">
        <f t="shared" si="26"/>
        <v>0</v>
      </c>
      <c r="BH144" s="188">
        <f t="shared" si="27"/>
        <v>0</v>
      </c>
      <c r="BI144" s="188">
        <f t="shared" si="28"/>
        <v>0</v>
      </c>
      <c r="BJ144" s="18" t="s">
        <v>81</v>
      </c>
      <c r="BK144" s="188">
        <f t="shared" si="29"/>
        <v>0</v>
      </c>
      <c r="BL144" s="18" t="s">
        <v>136</v>
      </c>
      <c r="BM144" s="187" t="s">
        <v>477</v>
      </c>
    </row>
    <row r="145" spans="1:65" s="2" customFormat="1" ht="16.5" customHeight="1">
      <c r="A145" s="35"/>
      <c r="B145" s="36"/>
      <c r="C145" s="194" t="s">
        <v>478</v>
      </c>
      <c r="D145" s="194" t="s">
        <v>140</v>
      </c>
      <c r="E145" s="195" t="s">
        <v>846</v>
      </c>
      <c r="F145" s="196" t="s">
        <v>810</v>
      </c>
      <c r="G145" s="197" t="s">
        <v>345</v>
      </c>
      <c r="H145" s="198">
        <v>3</v>
      </c>
      <c r="I145" s="199"/>
      <c r="J145" s="200">
        <f t="shared" si="20"/>
        <v>0</v>
      </c>
      <c r="K145" s="201"/>
      <c r="L145" s="202"/>
      <c r="M145" s="203" t="s">
        <v>19</v>
      </c>
      <c r="N145" s="204" t="s">
        <v>44</v>
      </c>
      <c r="O145" s="65"/>
      <c r="P145" s="185">
        <f t="shared" si="21"/>
        <v>0</v>
      </c>
      <c r="Q145" s="185">
        <v>0</v>
      </c>
      <c r="R145" s="185">
        <f t="shared" si="22"/>
        <v>0</v>
      </c>
      <c r="S145" s="185">
        <v>0</v>
      </c>
      <c r="T145" s="186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7" t="s">
        <v>143</v>
      </c>
      <c r="AT145" s="187" t="s">
        <v>140</v>
      </c>
      <c r="AU145" s="187" t="s">
        <v>83</v>
      </c>
      <c r="AY145" s="18" t="s">
        <v>129</v>
      </c>
      <c r="BE145" s="188">
        <f t="shared" si="24"/>
        <v>0</v>
      </c>
      <c r="BF145" s="188">
        <f t="shared" si="25"/>
        <v>0</v>
      </c>
      <c r="BG145" s="188">
        <f t="shared" si="26"/>
        <v>0</v>
      </c>
      <c r="BH145" s="188">
        <f t="shared" si="27"/>
        <v>0</v>
      </c>
      <c r="BI145" s="188">
        <f t="shared" si="28"/>
        <v>0</v>
      </c>
      <c r="BJ145" s="18" t="s">
        <v>81</v>
      </c>
      <c r="BK145" s="188">
        <f t="shared" si="29"/>
        <v>0</v>
      </c>
      <c r="BL145" s="18" t="s">
        <v>136</v>
      </c>
      <c r="BM145" s="187" t="s">
        <v>222</v>
      </c>
    </row>
    <row r="146" spans="1:65" s="2" customFormat="1" ht="16.5" customHeight="1">
      <c r="A146" s="35"/>
      <c r="B146" s="36"/>
      <c r="C146" s="194" t="s">
        <v>399</v>
      </c>
      <c r="D146" s="194" t="s">
        <v>140</v>
      </c>
      <c r="E146" s="195" t="s">
        <v>847</v>
      </c>
      <c r="F146" s="196" t="s">
        <v>811</v>
      </c>
      <c r="G146" s="197" t="s">
        <v>345</v>
      </c>
      <c r="H146" s="198">
        <v>1</v>
      </c>
      <c r="I146" s="199"/>
      <c r="J146" s="200">
        <f t="shared" si="20"/>
        <v>0</v>
      </c>
      <c r="K146" s="201"/>
      <c r="L146" s="202"/>
      <c r="M146" s="203" t="s">
        <v>19</v>
      </c>
      <c r="N146" s="204" t="s">
        <v>44</v>
      </c>
      <c r="O146" s="65"/>
      <c r="P146" s="185">
        <f t="shared" si="21"/>
        <v>0</v>
      </c>
      <c r="Q146" s="185">
        <v>0</v>
      </c>
      <c r="R146" s="185">
        <f t="shared" si="22"/>
        <v>0</v>
      </c>
      <c r="S146" s="185">
        <v>0</v>
      </c>
      <c r="T146" s="186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7" t="s">
        <v>143</v>
      </c>
      <c r="AT146" s="187" t="s">
        <v>140</v>
      </c>
      <c r="AU146" s="187" t="s">
        <v>83</v>
      </c>
      <c r="AY146" s="18" t="s">
        <v>129</v>
      </c>
      <c r="BE146" s="188">
        <f t="shared" si="24"/>
        <v>0</v>
      </c>
      <c r="BF146" s="188">
        <f t="shared" si="25"/>
        <v>0</v>
      </c>
      <c r="BG146" s="188">
        <f t="shared" si="26"/>
        <v>0</v>
      </c>
      <c r="BH146" s="188">
        <f t="shared" si="27"/>
        <v>0</v>
      </c>
      <c r="BI146" s="188">
        <f t="shared" si="28"/>
        <v>0</v>
      </c>
      <c r="BJ146" s="18" t="s">
        <v>81</v>
      </c>
      <c r="BK146" s="188">
        <f t="shared" si="29"/>
        <v>0</v>
      </c>
      <c r="BL146" s="18" t="s">
        <v>136</v>
      </c>
      <c r="BM146" s="187" t="s">
        <v>483</v>
      </c>
    </row>
    <row r="147" spans="1:65" s="2" customFormat="1" ht="16.5" customHeight="1">
      <c r="A147" s="35"/>
      <c r="B147" s="36"/>
      <c r="C147" s="194" t="s">
        <v>484</v>
      </c>
      <c r="D147" s="194" t="s">
        <v>140</v>
      </c>
      <c r="E147" s="195" t="s">
        <v>848</v>
      </c>
      <c r="F147" s="196" t="s">
        <v>812</v>
      </c>
      <c r="G147" s="197" t="s">
        <v>345</v>
      </c>
      <c r="H147" s="198">
        <v>3</v>
      </c>
      <c r="I147" s="199"/>
      <c r="J147" s="200">
        <f t="shared" si="20"/>
        <v>0</v>
      </c>
      <c r="K147" s="201"/>
      <c r="L147" s="202"/>
      <c r="M147" s="203" t="s">
        <v>19</v>
      </c>
      <c r="N147" s="204" t="s">
        <v>44</v>
      </c>
      <c r="O147" s="65"/>
      <c r="P147" s="185">
        <f t="shared" si="21"/>
        <v>0</v>
      </c>
      <c r="Q147" s="185">
        <v>0</v>
      </c>
      <c r="R147" s="185">
        <f t="shared" si="22"/>
        <v>0</v>
      </c>
      <c r="S147" s="185">
        <v>0</v>
      </c>
      <c r="T147" s="186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7" t="s">
        <v>143</v>
      </c>
      <c r="AT147" s="187" t="s">
        <v>140</v>
      </c>
      <c r="AU147" s="187" t="s">
        <v>83</v>
      </c>
      <c r="AY147" s="18" t="s">
        <v>129</v>
      </c>
      <c r="BE147" s="188">
        <f t="shared" si="24"/>
        <v>0</v>
      </c>
      <c r="BF147" s="188">
        <f t="shared" si="25"/>
        <v>0</v>
      </c>
      <c r="BG147" s="188">
        <f t="shared" si="26"/>
        <v>0</v>
      </c>
      <c r="BH147" s="188">
        <f t="shared" si="27"/>
        <v>0</v>
      </c>
      <c r="BI147" s="188">
        <f t="shared" si="28"/>
        <v>0</v>
      </c>
      <c r="BJ147" s="18" t="s">
        <v>81</v>
      </c>
      <c r="BK147" s="188">
        <f t="shared" si="29"/>
        <v>0</v>
      </c>
      <c r="BL147" s="18" t="s">
        <v>136</v>
      </c>
      <c r="BM147" s="187" t="s">
        <v>488</v>
      </c>
    </row>
    <row r="148" spans="1:65" s="2" customFormat="1" ht="16.5" customHeight="1">
      <c r="A148" s="35"/>
      <c r="B148" s="36"/>
      <c r="C148" s="194" t="s">
        <v>402</v>
      </c>
      <c r="D148" s="194" t="s">
        <v>140</v>
      </c>
      <c r="E148" s="195" t="s">
        <v>849</v>
      </c>
      <c r="F148" s="196" t="s">
        <v>813</v>
      </c>
      <c r="G148" s="197" t="s">
        <v>345</v>
      </c>
      <c r="H148" s="198">
        <v>2</v>
      </c>
      <c r="I148" s="199"/>
      <c r="J148" s="200">
        <f t="shared" si="20"/>
        <v>0</v>
      </c>
      <c r="K148" s="201"/>
      <c r="L148" s="202"/>
      <c r="M148" s="203" t="s">
        <v>19</v>
      </c>
      <c r="N148" s="204" t="s">
        <v>44</v>
      </c>
      <c r="O148" s="65"/>
      <c r="P148" s="185">
        <f t="shared" si="21"/>
        <v>0</v>
      </c>
      <c r="Q148" s="185">
        <v>0</v>
      </c>
      <c r="R148" s="185">
        <f t="shared" si="22"/>
        <v>0</v>
      </c>
      <c r="S148" s="185">
        <v>0</v>
      </c>
      <c r="T148" s="186">
        <f t="shared" si="2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7" t="s">
        <v>143</v>
      </c>
      <c r="AT148" s="187" t="s">
        <v>140</v>
      </c>
      <c r="AU148" s="187" t="s">
        <v>83</v>
      </c>
      <c r="AY148" s="18" t="s">
        <v>129</v>
      </c>
      <c r="BE148" s="188">
        <f t="shared" si="24"/>
        <v>0</v>
      </c>
      <c r="BF148" s="188">
        <f t="shared" si="25"/>
        <v>0</v>
      </c>
      <c r="BG148" s="188">
        <f t="shared" si="26"/>
        <v>0</v>
      </c>
      <c r="BH148" s="188">
        <f t="shared" si="27"/>
        <v>0</v>
      </c>
      <c r="BI148" s="188">
        <f t="shared" si="28"/>
        <v>0</v>
      </c>
      <c r="BJ148" s="18" t="s">
        <v>81</v>
      </c>
      <c r="BK148" s="188">
        <f t="shared" si="29"/>
        <v>0</v>
      </c>
      <c r="BL148" s="18" t="s">
        <v>136</v>
      </c>
      <c r="BM148" s="187" t="s">
        <v>491</v>
      </c>
    </row>
    <row r="149" spans="1:65" s="2" customFormat="1" ht="16.5" customHeight="1">
      <c r="A149" s="35"/>
      <c r="B149" s="36"/>
      <c r="C149" s="194" t="s">
        <v>492</v>
      </c>
      <c r="D149" s="194" t="s">
        <v>140</v>
      </c>
      <c r="E149" s="195" t="s">
        <v>850</v>
      </c>
      <c r="F149" s="196" t="s">
        <v>814</v>
      </c>
      <c r="G149" s="197" t="s">
        <v>345</v>
      </c>
      <c r="H149" s="198">
        <v>13</v>
      </c>
      <c r="I149" s="199"/>
      <c r="J149" s="200">
        <f t="shared" si="20"/>
        <v>0</v>
      </c>
      <c r="K149" s="201"/>
      <c r="L149" s="202"/>
      <c r="M149" s="203" t="s">
        <v>19</v>
      </c>
      <c r="N149" s="204" t="s">
        <v>44</v>
      </c>
      <c r="O149" s="65"/>
      <c r="P149" s="185">
        <f t="shared" si="21"/>
        <v>0</v>
      </c>
      <c r="Q149" s="185">
        <v>0</v>
      </c>
      <c r="R149" s="185">
        <f t="shared" si="22"/>
        <v>0</v>
      </c>
      <c r="S149" s="185">
        <v>0</v>
      </c>
      <c r="T149" s="186">
        <f t="shared" si="2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7" t="s">
        <v>143</v>
      </c>
      <c r="AT149" s="187" t="s">
        <v>140</v>
      </c>
      <c r="AU149" s="187" t="s">
        <v>83</v>
      </c>
      <c r="AY149" s="18" t="s">
        <v>129</v>
      </c>
      <c r="BE149" s="188">
        <f t="shared" si="24"/>
        <v>0</v>
      </c>
      <c r="BF149" s="188">
        <f t="shared" si="25"/>
        <v>0</v>
      </c>
      <c r="BG149" s="188">
        <f t="shared" si="26"/>
        <v>0</v>
      </c>
      <c r="BH149" s="188">
        <f t="shared" si="27"/>
        <v>0</v>
      </c>
      <c r="BI149" s="188">
        <f t="shared" si="28"/>
        <v>0</v>
      </c>
      <c r="BJ149" s="18" t="s">
        <v>81</v>
      </c>
      <c r="BK149" s="188">
        <f t="shared" si="29"/>
        <v>0</v>
      </c>
      <c r="BL149" s="18" t="s">
        <v>136</v>
      </c>
      <c r="BM149" s="187" t="s">
        <v>495</v>
      </c>
    </row>
    <row r="150" spans="1:65" s="2" customFormat="1" ht="21.75" customHeight="1">
      <c r="A150" s="35"/>
      <c r="B150" s="36"/>
      <c r="C150" s="194" t="s">
        <v>405</v>
      </c>
      <c r="D150" s="194" t="s">
        <v>140</v>
      </c>
      <c r="E150" s="195" t="s">
        <v>851</v>
      </c>
      <c r="F150" s="196" t="s">
        <v>852</v>
      </c>
      <c r="G150" s="197" t="s">
        <v>345</v>
      </c>
      <c r="H150" s="198">
        <v>5</v>
      </c>
      <c r="I150" s="199"/>
      <c r="J150" s="200">
        <f t="shared" si="20"/>
        <v>0</v>
      </c>
      <c r="K150" s="201"/>
      <c r="L150" s="202"/>
      <c r="M150" s="203" t="s">
        <v>19</v>
      </c>
      <c r="N150" s="204" t="s">
        <v>44</v>
      </c>
      <c r="O150" s="65"/>
      <c r="P150" s="185">
        <f t="shared" si="21"/>
        <v>0</v>
      </c>
      <c r="Q150" s="185">
        <v>0</v>
      </c>
      <c r="R150" s="185">
        <f t="shared" si="22"/>
        <v>0</v>
      </c>
      <c r="S150" s="185">
        <v>0</v>
      </c>
      <c r="T150" s="186">
        <f t="shared" si="2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7" t="s">
        <v>143</v>
      </c>
      <c r="AT150" s="187" t="s">
        <v>140</v>
      </c>
      <c r="AU150" s="187" t="s">
        <v>83</v>
      </c>
      <c r="AY150" s="18" t="s">
        <v>129</v>
      </c>
      <c r="BE150" s="188">
        <f t="shared" si="24"/>
        <v>0</v>
      </c>
      <c r="BF150" s="188">
        <f t="shared" si="25"/>
        <v>0</v>
      </c>
      <c r="BG150" s="188">
        <f t="shared" si="26"/>
        <v>0</v>
      </c>
      <c r="BH150" s="188">
        <f t="shared" si="27"/>
        <v>0</v>
      </c>
      <c r="BI150" s="188">
        <f t="shared" si="28"/>
        <v>0</v>
      </c>
      <c r="BJ150" s="18" t="s">
        <v>81</v>
      </c>
      <c r="BK150" s="188">
        <f t="shared" si="29"/>
        <v>0</v>
      </c>
      <c r="BL150" s="18" t="s">
        <v>136</v>
      </c>
      <c r="BM150" s="187" t="s">
        <v>498</v>
      </c>
    </row>
    <row r="151" spans="1:65" s="2" customFormat="1" ht="16.5" customHeight="1">
      <c r="A151" s="35"/>
      <c r="B151" s="36"/>
      <c r="C151" s="194" t="s">
        <v>499</v>
      </c>
      <c r="D151" s="194" t="s">
        <v>140</v>
      </c>
      <c r="E151" s="195" t="s">
        <v>853</v>
      </c>
      <c r="F151" s="196" t="s">
        <v>854</v>
      </c>
      <c r="G151" s="197" t="s">
        <v>345</v>
      </c>
      <c r="H151" s="198">
        <v>1</v>
      </c>
      <c r="I151" s="199"/>
      <c r="J151" s="200">
        <f t="shared" si="20"/>
        <v>0</v>
      </c>
      <c r="K151" s="201"/>
      <c r="L151" s="202"/>
      <c r="M151" s="203" t="s">
        <v>19</v>
      </c>
      <c r="N151" s="204" t="s">
        <v>44</v>
      </c>
      <c r="O151" s="65"/>
      <c r="P151" s="185">
        <f t="shared" si="21"/>
        <v>0</v>
      </c>
      <c r="Q151" s="185">
        <v>0</v>
      </c>
      <c r="R151" s="185">
        <f t="shared" si="22"/>
        <v>0</v>
      </c>
      <c r="S151" s="185">
        <v>0</v>
      </c>
      <c r="T151" s="186">
        <f t="shared" si="2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7" t="s">
        <v>143</v>
      </c>
      <c r="AT151" s="187" t="s">
        <v>140</v>
      </c>
      <c r="AU151" s="187" t="s">
        <v>83</v>
      </c>
      <c r="AY151" s="18" t="s">
        <v>129</v>
      </c>
      <c r="BE151" s="188">
        <f t="shared" si="24"/>
        <v>0</v>
      </c>
      <c r="BF151" s="188">
        <f t="shared" si="25"/>
        <v>0</v>
      </c>
      <c r="BG151" s="188">
        <f t="shared" si="26"/>
        <v>0</v>
      </c>
      <c r="BH151" s="188">
        <f t="shared" si="27"/>
        <v>0</v>
      </c>
      <c r="BI151" s="188">
        <f t="shared" si="28"/>
        <v>0</v>
      </c>
      <c r="BJ151" s="18" t="s">
        <v>81</v>
      </c>
      <c r="BK151" s="188">
        <f t="shared" si="29"/>
        <v>0</v>
      </c>
      <c r="BL151" s="18" t="s">
        <v>136</v>
      </c>
      <c r="BM151" s="187" t="s">
        <v>502</v>
      </c>
    </row>
    <row r="152" spans="1:65" s="2" customFormat="1" ht="16.5" customHeight="1">
      <c r="A152" s="35"/>
      <c r="B152" s="36"/>
      <c r="C152" s="194" t="s">
        <v>409</v>
      </c>
      <c r="D152" s="194" t="s">
        <v>140</v>
      </c>
      <c r="E152" s="195" t="s">
        <v>855</v>
      </c>
      <c r="F152" s="196" t="s">
        <v>815</v>
      </c>
      <c r="G152" s="197" t="s">
        <v>345</v>
      </c>
      <c r="H152" s="198">
        <v>2</v>
      </c>
      <c r="I152" s="199"/>
      <c r="J152" s="200">
        <f t="shared" si="20"/>
        <v>0</v>
      </c>
      <c r="K152" s="201"/>
      <c r="L152" s="202"/>
      <c r="M152" s="203" t="s">
        <v>19</v>
      </c>
      <c r="N152" s="204" t="s">
        <v>44</v>
      </c>
      <c r="O152" s="65"/>
      <c r="P152" s="185">
        <f t="shared" si="21"/>
        <v>0</v>
      </c>
      <c r="Q152" s="185">
        <v>0</v>
      </c>
      <c r="R152" s="185">
        <f t="shared" si="22"/>
        <v>0</v>
      </c>
      <c r="S152" s="185">
        <v>0</v>
      </c>
      <c r="T152" s="186">
        <f t="shared" si="2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143</v>
      </c>
      <c r="AT152" s="187" t="s">
        <v>140</v>
      </c>
      <c r="AU152" s="187" t="s">
        <v>83</v>
      </c>
      <c r="AY152" s="18" t="s">
        <v>129</v>
      </c>
      <c r="BE152" s="188">
        <f t="shared" si="24"/>
        <v>0</v>
      </c>
      <c r="BF152" s="188">
        <f t="shared" si="25"/>
        <v>0</v>
      </c>
      <c r="BG152" s="188">
        <f t="shared" si="26"/>
        <v>0</v>
      </c>
      <c r="BH152" s="188">
        <f t="shared" si="27"/>
        <v>0</v>
      </c>
      <c r="BI152" s="188">
        <f t="shared" si="28"/>
        <v>0</v>
      </c>
      <c r="BJ152" s="18" t="s">
        <v>81</v>
      </c>
      <c r="BK152" s="188">
        <f t="shared" si="29"/>
        <v>0</v>
      </c>
      <c r="BL152" s="18" t="s">
        <v>136</v>
      </c>
      <c r="BM152" s="187" t="s">
        <v>505</v>
      </c>
    </row>
    <row r="153" spans="1:65" s="2" customFormat="1" ht="16.5" customHeight="1">
      <c r="A153" s="35"/>
      <c r="B153" s="36"/>
      <c r="C153" s="194" t="s">
        <v>506</v>
      </c>
      <c r="D153" s="194" t="s">
        <v>140</v>
      </c>
      <c r="E153" s="195" t="s">
        <v>856</v>
      </c>
      <c r="F153" s="196" t="s">
        <v>818</v>
      </c>
      <c r="G153" s="197" t="s">
        <v>345</v>
      </c>
      <c r="H153" s="198">
        <v>2</v>
      </c>
      <c r="I153" s="199"/>
      <c r="J153" s="200">
        <f t="shared" si="20"/>
        <v>0</v>
      </c>
      <c r="K153" s="201"/>
      <c r="L153" s="202"/>
      <c r="M153" s="203" t="s">
        <v>19</v>
      </c>
      <c r="N153" s="204" t="s">
        <v>44</v>
      </c>
      <c r="O153" s="65"/>
      <c r="P153" s="185">
        <f t="shared" si="21"/>
        <v>0</v>
      </c>
      <c r="Q153" s="185">
        <v>0</v>
      </c>
      <c r="R153" s="185">
        <f t="shared" si="22"/>
        <v>0</v>
      </c>
      <c r="S153" s="185">
        <v>0</v>
      </c>
      <c r="T153" s="186">
        <f t="shared" si="2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7" t="s">
        <v>143</v>
      </c>
      <c r="AT153" s="187" t="s">
        <v>140</v>
      </c>
      <c r="AU153" s="187" t="s">
        <v>83</v>
      </c>
      <c r="AY153" s="18" t="s">
        <v>129</v>
      </c>
      <c r="BE153" s="188">
        <f t="shared" si="24"/>
        <v>0</v>
      </c>
      <c r="BF153" s="188">
        <f t="shared" si="25"/>
        <v>0</v>
      </c>
      <c r="BG153" s="188">
        <f t="shared" si="26"/>
        <v>0</v>
      </c>
      <c r="BH153" s="188">
        <f t="shared" si="27"/>
        <v>0</v>
      </c>
      <c r="BI153" s="188">
        <f t="shared" si="28"/>
        <v>0</v>
      </c>
      <c r="BJ153" s="18" t="s">
        <v>81</v>
      </c>
      <c r="BK153" s="188">
        <f t="shared" si="29"/>
        <v>0</v>
      </c>
      <c r="BL153" s="18" t="s">
        <v>136</v>
      </c>
      <c r="BM153" s="187" t="s">
        <v>509</v>
      </c>
    </row>
    <row r="154" spans="1:65" s="2" customFormat="1" ht="16.5" customHeight="1">
      <c r="A154" s="35"/>
      <c r="B154" s="36"/>
      <c r="C154" s="194" t="s">
        <v>412</v>
      </c>
      <c r="D154" s="194" t="s">
        <v>140</v>
      </c>
      <c r="E154" s="195" t="s">
        <v>857</v>
      </c>
      <c r="F154" s="196" t="s">
        <v>819</v>
      </c>
      <c r="G154" s="197" t="s">
        <v>345</v>
      </c>
      <c r="H154" s="198">
        <v>2</v>
      </c>
      <c r="I154" s="199"/>
      <c r="J154" s="200">
        <f t="shared" si="20"/>
        <v>0</v>
      </c>
      <c r="K154" s="201"/>
      <c r="L154" s="202"/>
      <c r="M154" s="203" t="s">
        <v>19</v>
      </c>
      <c r="N154" s="204" t="s">
        <v>44</v>
      </c>
      <c r="O154" s="65"/>
      <c r="P154" s="185">
        <f t="shared" si="21"/>
        <v>0</v>
      </c>
      <c r="Q154" s="185">
        <v>0</v>
      </c>
      <c r="R154" s="185">
        <f t="shared" si="22"/>
        <v>0</v>
      </c>
      <c r="S154" s="185">
        <v>0</v>
      </c>
      <c r="T154" s="186">
        <f t="shared" si="2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7" t="s">
        <v>143</v>
      </c>
      <c r="AT154" s="187" t="s">
        <v>140</v>
      </c>
      <c r="AU154" s="187" t="s">
        <v>83</v>
      </c>
      <c r="AY154" s="18" t="s">
        <v>129</v>
      </c>
      <c r="BE154" s="188">
        <f t="shared" si="24"/>
        <v>0</v>
      </c>
      <c r="BF154" s="188">
        <f t="shared" si="25"/>
        <v>0</v>
      </c>
      <c r="BG154" s="188">
        <f t="shared" si="26"/>
        <v>0</v>
      </c>
      <c r="BH154" s="188">
        <f t="shared" si="27"/>
        <v>0</v>
      </c>
      <c r="BI154" s="188">
        <f t="shared" si="28"/>
        <v>0</v>
      </c>
      <c r="BJ154" s="18" t="s">
        <v>81</v>
      </c>
      <c r="BK154" s="188">
        <f t="shared" si="29"/>
        <v>0</v>
      </c>
      <c r="BL154" s="18" t="s">
        <v>136</v>
      </c>
      <c r="BM154" s="187" t="s">
        <v>512</v>
      </c>
    </row>
    <row r="155" spans="1:65" s="2" customFormat="1" ht="16.5" customHeight="1">
      <c r="A155" s="35"/>
      <c r="B155" s="36"/>
      <c r="C155" s="194" t="s">
        <v>513</v>
      </c>
      <c r="D155" s="194" t="s">
        <v>140</v>
      </c>
      <c r="E155" s="195" t="s">
        <v>858</v>
      </c>
      <c r="F155" s="196" t="s">
        <v>820</v>
      </c>
      <c r="G155" s="197" t="s">
        <v>345</v>
      </c>
      <c r="H155" s="198">
        <v>2</v>
      </c>
      <c r="I155" s="199"/>
      <c r="J155" s="200">
        <f t="shared" si="20"/>
        <v>0</v>
      </c>
      <c r="K155" s="201"/>
      <c r="L155" s="202"/>
      <c r="M155" s="203" t="s">
        <v>19</v>
      </c>
      <c r="N155" s="204" t="s">
        <v>44</v>
      </c>
      <c r="O155" s="65"/>
      <c r="P155" s="185">
        <f t="shared" si="21"/>
        <v>0</v>
      </c>
      <c r="Q155" s="185">
        <v>0</v>
      </c>
      <c r="R155" s="185">
        <f t="shared" si="22"/>
        <v>0</v>
      </c>
      <c r="S155" s="185">
        <v>0</v>
      </c>
      <c r="T155" s="186">
        <f t="shared" si="2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7" t="s">
        <v>143</v>
      </c>
      <c r="AT155" s="187" t="s">
        <v>140</v>
      </c>
      <c r="AU155" s="187" t="s">
        <v>83</v>
      </c>
      <c r="AY155" s="18" t="s">
        <v>129</v>
      </c>
      <c r="BE155" s="188">
        <f t="shared" si="24"/>
        <v>0</v>
      </c>
      <c r="BF155" s="188">
        <f t="shared" si="25"/>
        <v>0</v>
      </c>
      <c r="BG155" s="188">
        <f t="shared" si="26"/>
        <v>0</v>
      </c>
      <c r="BH155" s="188">
        <f t="shared" si="27"/>
        <v>0</v>
      </c>
      <c r="BI155" s="188">
        <f t="shared" si="28"/>
        <v>0</v>
      </c>
      <c r="BJ155" s="18" t="s">
        <v>81</v>
      </c>
      <c r="BK155" s="188">
        <f t="shared" si="29"/>
        <v>0</v>
      </c>
      <c r="BL155" s="18" t="s">
        <v>136</v>
      </c>
      <c r="BM155" s="187" t="s">
        <v>516</v>
      </c>
    </row>
    <row r="156" spans="1:65" s="2" customFormat="1" ht="16.5" customHeight="1">
      <c r="A156" s="35"/>
      <c r="B156" s="36"/>
      <c r="C156" s="194" t="s">
        <v>416</v>
      </c>
      <c r="D156" s="194" t="s">
        <v>140</v>
      </c>
      <c r="E156" s="195" t="s">
        <v>859</v>
      </c>
      <c r="F156" s="196" t="s">
        <v>821</v>
      </c>
      <c r="G156" s="197" t="s">
        <v>345</v>
      </c>
      <c r="H156" s="198">
        <v>1</v>
      </c>
      <c r="I156" s="199"/>
      <c r="J156" s="200">
        <f t="shared" si="20"/>
        <v>0</v>
      </c>
      <c r="K156" s="201"/>
      <c r="L156" s="202"/>
      <c r="M156" s="203" t="s">
        <v>19</v>
      </c>
      <c r="N156" s="204" t="s">
        <v>44</v>
      </c>
      <c r="O156" s="65"/>
      <c r="P156" s="185">
        <f t="shared" si="21"/>
        <v>0</v>
      </c>
      <c r="Q156" s="185">
        <v>0</v>
      </c>
      <c r="R156" s="185">
        <f t="shared" si="22"/>
        <v>0</v>
      </c>
      <c r="S156" s="185">
        <v>0</v>
      </c>
      <c r="T156" s="186">
        <f t="shared" si="2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7" t="s">
        <v>143</v>
      </c>
      <c r="AT156" s="187" t="s">
        <v>140</v>
      </c>
      <c r="AU156" s="187" t="s">
        <v>83</v>
      </c>
      <c r="AY156" s="18" t="s">
        <v>129</v>
      </c>
      <c r="BE156" s="188">
        <f t="shared" si="24"/>
        <v>0</v>
      </c>
      <c r="BF156" s="188">
        <f t="shared" si="25"/>
        <v>0</v>
      </c>
      <c r="BG156" s="188">
        <f t="shared" si="26"/>
        <v>0</v>
      </c>
      <c r="BH156" s="188">
        <f t="shared" si="27"/>
        <v>0</v>
      </c>
      <c r="BI156" s="188">
        <f t="shared" si="28"/>
        <v>0</v>
      </c>
      <c r="BJ156" s="18" t="s">
        <v>81</v>
      </c>
      <c r="BK156" s="188">
        <f t="shared" si="29"/>
        <v>0</v>
      </c>
      <c r="BL156" s="18" t="s">
        <v>136</v>
      </c>
      <c r="BM156" s="187" t="s">
        <v>519</v>
      </c>
    </row>
    <row r="157" spans="1:65" s="2" customFormat="1" ht="16.5" customHeight="1">
      <c r="A157" s="35"/>
      <c r="B157" s="36"/>
      <c r="C157" s="194" t="s">
        <v>520</v>
      </c>
      <c r="D157" s="194" t="s">
        <v>140</v>
      </c>
      <c r="E157" s="195" t="s">
        <v>860</v>
      </c>
      <c r="F157" s="196" t="s">
        <v>822</v>
      </c>
      <c r="G157" s="197" t="s">
        <v>345</v>
      </c>
      <c r="H157" s="198">
        <v>1</v>
      </c>
      <c r="I157" s="199"/>
      <c r="J157" s="200">
        <f t="shared" si="20"/>
        <v>0</v>
      </c>
      <c r="K157" s="201"/>
      <c r="L157" s="202"/>
      <c r="M157" s="203" t="s">
        <v>19</v>
      </c>
      <c r="N157" s="204" t="s">
        <v>44</v>
      </c>
      <c r="O157" s="65"/>
      <c r="P157" s="185">
        <f t="shared" si="21"/>
        <v>0</v>
      </c>
      <c r="Q157" s="185">
        <v>0</v>
      </c>
      <c r="R157" s="185">
        <f t="shared" si="22"/>
        <v>0</v>
      </c>
      <c r="S157" s="185">
        <v>0</v>
      </c>
      <c r="T157" s="186">
        <f t="shared" si="2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7" t="s">
        <v>143</v>
      </c>
      <c r="AT157" s="187" t="s">
        <v>140</v>
      </c>
      <c r="AU157" s="187" t="s">
        <v>83</v>
      </c>
      <c r="AY157" s="18" t="s">
        <v>129</v>
      </c>
      <c r="BE157" s="188">
        <f t="shared" si="24"/>
        <v>0</v>
      </c>
      <c r="BF157" s="188">
        <f t="shared" si="25"/>
        <v>0</v>
      </c>
      <c r="BG157" s="188">
        <f t="shared" si="26"/>
        <v>0</v>
      </c>
      <c r="BH157" s="188">
        <f t="shared" si="27"/>
        <v>0</v>
      </c>
      <c r="BI157" s="188">
        <f t="shared" si="28"/>
        <v>0</v>
      </c>
      <c r="BJ157" s="18" t="s">
        <v>81</v>
      </c>
      <c r="BK157" s="188">
        <f t="shared" si="29"/>
        <v>0</v>
      </c>
      <c r="BL157" s="18" t="s">
        <v>136</v>
      </c>
      <c r="BM157" s="187" t="s">
        <v>523</v>
      </c>
    </row>
    <row r="158" spans="1:65" s="2" customFormat="1" ht="24.2" customHeight="1">
      <c r="A158" s="35"/>
      <c r="B158" s="36"/>
      <c r="C158" s="194" t="s">
        <v>418</v>
      </c>
      <c r="D158" s="194" t="s">
        <v>140</v>
      </c>
      <c r="E158" s="195" t="s">
        <v>861</v>
      </c>
      <c r="F158" s="196" t="s">
        <v>823</v>
      </c>
      <c r="G158" s="197" t="s">
        <v>345</v>
      </c>
      <c r="H158" s="198">
        <v>1</v>
      </c>
      <c r="I158" s="199"/>
      <c r="J158" s="200">
        <f t="shared" si="20"/>
        <v>0</v>
      </c>
      <c r="K158" s="201"/>
      <c r="L158" s="202"/>
      <c r="M158" s="203" t="s">
        <v>19</v>
      </c>
      <c r="N158" s="204" t="s">
        <v>44</v>
      </c>
      <c r="O158" s="65"/>
      <c r="P158" s="185">
        <f t="shared" si="21"/>
        <v>0</v>
      </c>
      <c r="Q158" s="185">
        <v>0</v>
      </c>
      <c r="R158" s="185">
        <f t="shared" si="22"/>
        <v>0</v>
      </c>
      <c r="S158" s="185">
        <v>0</v>
      </c>
      <c r="T158" s="186">
        <f t="shared" si="2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7" t="s">
        <v>143</v>
      </c>
      <c r="AT158" s="187" t="s">
        <v>140</v>
      </c>
      <c r="AU158" s="187" t="s">
        <v>83</v>
      </c>
      <c r="AY158" s="18" t="s">
        <v>129</v>
      </c>
      <c r="BE158" s="188">
        <f t="shared" si="24"/>
        <v>0</v>
      </c>
      <c r="BF158" s="188">
        <f t="shared" si="25"/>
        <v>0</v>
      </c>
      <c r="BG158" s="188">
        <f t="shared" si="26"/>
        <v>0</v>
      </c>
      <c r="BH158" s="188">
        <f t="shared" si="27"/>
        <v>0</v>
      </c>
      <c r="BI158" s="188">
        <f t="shared" si="28"/>
        <v>0</v>
      </c>
      <c r="BJ158" s="18" t="s">
        <v>81</v>
      </c>
      <c r="BK158" s="188">
        <f t="shared" si="29"/>
        <v>0</v>
      </c>
      <c r="BL158" s="18" t="s">
        <v>136</v>
      </c>
      <c r="BM158" s="187" t="s">
        <v>526</v>
      </c>
    </row>
    <row r="159" spans="1:65" s="2" customFormat="1" ht="16.5" customHeight="1">
      <c r="A159" s="35"/>
      <c r="B159" s="36"/>
      <c r="C159" s="194" t="s">
        <v>169</v>
      </c>
      <c r="D159" s="194" t="s">
        <v>140</v>
      </c>
      <c r="E159" s="195" t="s">
        <v>862</v>
      </c>
      <c r="F159" s="196" t="s">
        <v>824</v>
      </c>
      <c r="G159" s="197" t="s">
        <v>345</v>
      </c>
      <c r="H159" s="198">
        <v>4</v>
      </c>
      <c r="I159" s="199"/>
      <c r="J159" s="200">
        <f t="shared" si="20"/>
        <v>0</v>
      </c>
      <c r="K159" s="201"/>
      <c r="L159" s="202"/>
      <c r="M159" s="203" t="s">
        <v>19</v>
      </c>
      <c r="N159" s="204" t="s">
        <v>44</v>
      </c>
      <c r="O159" s="65"/>
      <c r="P159" s="185">
        <f t="shared" si="21"/>
        <v>0</v>
      </c>
      <c r="Q159" s="185">
        <v>0</v>
      </c>
      <c r="R159" s="185">
        <f t="shared" si="22"/>
        <v>0</v>
      </c>
      <c r="S159" s="185">
        <v>0</v>
      </c>
      <c r="T159" s="186">
        <f t="shared" si="2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7" t="s">
        <v>143</v>
      </c>
      <c r="AT159" s="187" t="s">
        <v>140</v>
      </c>
      <c r="AU159" s="187" t="s">
        <v>83</v>
      </c>
      <c r="AY159" s="18" t="s">
        <v>129</v>
      </c>
      <c r="BE159" s="188">
        <f t="shared" si="24"/>
        <v>0</v>
      </c>
      <c r="BF159" s="188">
        <f t="shared" si="25"/>
        <v>0</v>
      </c>
      <c r="BG159" s="188">
        <f t="shared" si="26"/>
        <v>0</v>
      </c>
      <c r="BH159" s="188">
        <f t="shared" si="27"/>
        <v>0</v>
      </c>
      <c r="BI159" s="188">
        <f t="shared" si="28"/>
        <v>0</v>
      </c>
      <c r="BJ159" s="18" t="s">
        <v>81</v>
      </c>
      <c r="BK159" s="188">
        <f t="shared" si="29"/>
        <v>0</v>
      </c>
      <c r="BL159" s="18" t="s">
        <v>136</v>
      </c>
      <c r="BM159" s="187" t="s">
        <v>529</v>
      </c>
    </row>
    <row r="160" spans="1:65" s="2" customFormat="1" ht="16.5" customHeight="1">
      <c r="A160" s="35"/>
      <c r="B160" s="36"/>
      <c r="C160" s="194" t="s">
        <v>424</v>
      </c>
      <c r="D160" s="194" t="s">
        <v>140</v>
      </c>
      <c r="E160" s="195" t="s">
        <v>863</v>
      </c>
      <c r="F160" s="196" t="s">
        <v>825</v>
      </c>
      <c r="G160" s="197" t="s">
        <v>391</v>
      </c>
      <c r="H160" s="198">
        <v>1</v>
      </c>
      <c r="I160" s="199"/>
      <c r="J160" s="200">
        <f t="shared" si="20"/>
        <v>0</v>
      </c>
      <c r="K160" s="201"/>
      <c r="L160" s="202"/>
      <c r="M160" s="203" t="s">
        <v>19</v>
      </c>
      <c r="N160" s="204" t="s">
        <v>44</v>
      </c>
      <c r="O160" s="65"/>
      <c r="P160" s="185">
        <f t="shared" si="21"/>
        <v>0</v>
      </c>
      <c r="Q160" s="185">
        <v>0</v>
      </c>
      <c r="R160" s="185">
        <f t="shared" si="22"/>
        <v>0</v>
      </c>
      <c r="S160" s="185">
        <v>0</v>
      </c>
      <c r="T160" s="186">
        <f t="shared" si="2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7" t="s">
        <v>143</v>
      </c>
      <c r="AT160" s="187" t="s">
        <v>140</v>
      </c>
      <c r="AU160" s="187" t="s">
        <v>83</v>
      </c>
      <c r="AY160" s="18" t="s">
        <v>129</v>
      </c>
      <c r="BE160" s="188">
        <f t="shared" si="24"/>
        <v>0</v>
      </c>
      <c r="BF160" s="188">
        <f t="shared" si="25"/>
        <v>0</v>
      </c>
      <c r="BG160" s="188">
        <f t="shared" si="26"/>
        <v>0</v>
      </c>
      <c r="BH160" s="188">
        <f t="shared" si="27"/>
        <v>0</v>
      </c>
      <c r="BI160" s="188">
        <f t="shared" si="28"/>
        <v>0</v>
      </c>
      <c r="BJ160" s="18" t="s">
        <v>81</v>
      </c>
      <c r="BK160" s="188">
        <f t="shared" si="29"/>
        <v>0</v>
      </c>
      <c r="BL160" s="18" t="s">
        <v>136</v>
      </c>
      <c r="BM160" s="187" t="s">
        <v>532</v>
      </c>
    </row>
    <row r="161" spans="1:65" s="2" customFormat="1" ht="16.5" customHeight="1">
      <c r="A161" s="35"/>
      <c r="B161" s="36"/>
      <c r="C161" s="175" t="s">
        <v>533</v>
      </c>
      <c r="D161" s="175" t="s">
        <v>132</v>
      </c>
      <c r="E161" s="176" t="s">
        <v>864</v>
      </c>
      <c r="F161" s="177" t="s">
        <v>826</v>
      </c>
      <c r="G161" s="178" t="s">
        <v>345</v>
      </c>
      <c r="H161" s="179">
        <v>1</v>
      </c>
      <c r="I161" s="180"/>
      <c r="J161" s="181">
        <f t="shared" si="20"/>
        <v>0</v>
      </c>
      <c r="K161" s="182"/>
      <c r="L161" s="40"/>
      <c r="M161" s="183" t="s">
        <v>19</v>
      </c>
      <c r="N161" s="184" t="s">
        <v>44</v>
      </c>
      <c r="O161" s="65"/>
      <c r="P161" s="185">
        <f t="shared" si="21"/>
        <v>0</v>
      </c>
      <c r="Q161" s="185">
        <v>0</v>
      </c>
      <c r="R161" s="185">
        <f t="shared" si="22"/>
        <v>0</v>
      </c>
      <c r="S161" s="185">
        <v>0</v>
      </c>
      <c r="T161" s="186">
        <f t="shared" si="2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7" t="s">
        <v>136</v>
      </c>
      <c r="AT161" s="187" t="s">
        <v>132</v>
      </c>
      <c r="AU161" s="187" t="s">
        <v>83</v>
      </c>
      <c r="AY161" s="18" t="s">
        <v>129</v>
      </c>
      <c r="BE161" s="188">
        <f t="shared" si="24"/>
        <v>0</v>
      </c>
      <c r="BF161" s="188">
        <f t="shared" si="25"/>
        <v>0</v>
      </c>
      <c r="BG161" s="188">
        <f t="shared" si="26"/>
        <v>0</v>
      </c>
      <c r="BH161" s="188">
        <f t="shared" si="27"/>
        <v>0</v>
      </c>
      <c r="BI161" s="188">
        <f t="shared" si="28"/>
        <v>0</v>
      </c>
      <c r="BJ161" s="18" t="s">
        <v>81</v>
      </c>
      <c r="BK161" s="188">
        <f t="shared" si="29"/>
        <v>0</v>
      </c>
      <c r="BL161" s="18" t="s">
        <v>136</v>
      </c>
      <c r="BM161" s="187" t="s">
        <v>536</v>
      </c>
    </row>
    <row r="162" spans="1:65" s="12" customFormat="1" ht="22.9" customHeight="1">
      <c r="B162" s="159"/>
      <c r="C162" s="160"/>
      <c r="D162" s="161" t="s">
        <v>72</v>
      </c>
      <c r="E162" s="173" t="s">
        <v>600</v>
      </c>
      <c r="F162" s="173" t="s">
        <v>865</v>
      </c>
      <c r="G162" s="160"/>
      <c r="H162" s="160"/>
      <c r="I162" s="163"/>
      <c r="J162" s="174">
        <f>BK162</f>
        <v>0</v>
      </c>
      <c r="K162" s="160"/>
      <c r="L162" s="165"/>
      <c r="M162" s="166"/>
      <c r="N162" s="167"/>
      <c r="O162" s="167"/>
      <c r="P162" s="168">
        <f>SUM(P163:P184)</f>
        <v>0</v>
      </c>
      <c r="Q162" s="167"/>
      <c r="R162" s="168">
        <f>SUM(R163:R184)</f>
        <v>0</v>
      </c>
      <c r="S162" s="167"/>
      <c r="T162" s="169">
        <f>SUM(T163:T184)</f>
        <v>0</v>
      </c>
      <c r="AR162" s="170" t="s">
        <v>81</v>
      </c>
      <c r="AT162" s="171" t="s">
        <v>72</v>
      </c>
      <c r="AU162" s="171" t="s">
        <v>81</v>
      </c>
      <c r="AY162" s="170" t="s">
        <v>129</v>
      </c>
      <c r="BK162" s="172">
        <f>SUM(BK163:BK184)</f>
        <v>0</v>
      </c>
    </row>
    <row r="163" spans="1:65" s="2" customFormat="1" ht="37.9" customHeight="1">
      <c r="A163" s="35"/>
      <c r="B163" s="36"/>
      <c r="C163" s="194" t="s">
        <v>429</v>
      </c>
      <c r="D163" s="194" t="s">
        <v>140</v>
      </c>
      <c r="E163" s="195" t="s">
        <v>866</v>
      </c>
      <c r="F163" s="196" t="s">
        <v>842</v>
      </c>
      <c r="G163" s="197" t="s">
        <v>345</v>
      </c>
      <c r="H163" s="198">
        <v>1</v>
      </c>
      <c r="I163" s="199"/>
      <c r="J163" s="200">
        <f t="shared" ref="J163:J184" si="30">ROUND(I163*H163,2)</f>
        <v>0</v>
      </c>
      <c r="K163" s="201"/>
      <c r="L163" s="202"/>
      <c r="M163" s="203" t="s">
        <v>19</v>
      </c>
      <c r="N163" s="204" t="s">
        <v>44</v>
      </c>
      <c r="O163" s="65"/>
      <c r="P163" s="185">
        <f t="shared" ref="P163:P184" si="31">O163*H163</f>
        <v>0</v>
      </c>
      <c r="Q163" s="185">
        <v>0</v>
      </c>
      <c r="R163" s="185">
        <f t="shared" ref="R163:R184" si="32">Q163*H163</f>
        <v>0</v>
      </c>
      <c r="S163" s="185">
        <v>0</v>
      </c>
      <c r="T163" s="186">
        <f t="shared" ref="T163:T184" si="33"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7" t="s">
        <v>143</v>
      </c>
      <c r="AT163" s="187" t="s">
        <v>140</v>
      </c>
      <c r="AU163" s="187" t="s">
        <v>83</v>
      </c>
      <c r="AY163" s="18" t="s">
        <v>129</v>
      </c>
      <c r="BE163" s="188">
        <f t="shared" ref="BE163:BE184" si="34">IF(N163="základní",J163,0)</f>
        <v>0</v>
      </c>
      <c r="BF163" s="188">
        <f t="shared" ref="BF163:BF184" si="35">IF(N163="snížená",J163,0)</f>
        <v>0</v>
      </c>
      <c r="BG163" s="188">
        <f t="shared" ref="BG163:BG184" si="36">IF(N163="zákl. přenesená",J163,0)</f>
        <v>0</v>
      </c>
      <c r="BH163" s="188">
        <f t="shared" ref="BH163:BH184" si="37">IF(N163="sníž. přenesená",J163,0)</f>
        <v>0</v>
      </c>
      <c r="BI163" s="188">
        <f t="shared" ref="BI163:BI184" si="38">IF(N163="nulová",J163,0)</f>
        <v>0</v>
      </c>
      <c r="BJ163" s="18" t="s">
        <v>81</v>
      </c>
      <c r="BK163" s="188">
        <f t="shared" ref="BK163:BK184" si="39">ROUND(I163*H163,2)</f>
        <v>0</v>
      </c>
      <c r="BL163" s="18" t="s">
        <v>136</v>
      </c>
      <c r="BM163" s="187" t="s">
        <v>539</v>
      </c>
    </row>
    <row r="164" spans="1:65" s="2" customFormat="1" ht="16.5" customHeight="1">
      <c r="A164" s="35"/>
      <c r="B164" s="36"/>
      <c r="C164" s="194" t="s">
        <v>540</v>
      </c>
      <c r="D164" s="194" t="s">
        <v>140</v>
      </c>
      <c r="E164" s="195" t="s">
        <v>867</v>
      </c>
      <c r="F164" s="196" t="s">
        <v>807</v>
      </c>
      <c r="G164" s="197" t="s">
        <v>345</v>
      </c>
      <c r="H164" s="198">
        <v>6</v>
      </c>
      <c r="I164" s="199"/>
      <c r="J164" s="200">
        <f t="shared" si="30"/>
        <v>0</v>
      </c>
      <c r="K164" s="201"/>
      <c r="L164" s="202"/>
      <c r="M164" s="203" t="s">
        <v>19</v>
      </c>
      <c r="N164" s="204" t="s">
        <v>44</v>
      </c>
      <c r="O164" s="65"/>
      <c r="P164" s="185">
        <f t="shared" si="31"/>
        <v>0</v>
      </c>
      <c r="Q164" s="185">
        <v>0</v>
      </c>
      <c r="R164" s="185">
        <f t="shared" si="32"/>
        <v>0</v>
      </c>
      <c r="S164" s="185">
        <v>0</v>
      </c>
      <c r="T164" s="186">
        <f t="shared" si="3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7" t="s">
        <v>143</v>
      </c>
      <c r="AT164" s="187" t="s">
        <v>140</v>
      </c>
      <c r="AU164" s="187" t="s">
        <v>83</v>
      </c>
      <c r="AY164" s="18" t="s">
        <v>129</v>
      </c>
      <c r="BE164" s="188">
        <f t="shared" si="34"/>
        <v>0</v>
      </c>
      <c r="BF164" s="188">
        <f t="shared" si="35"/>
        <v>0</v>
      </c>
      <c r="BG164" s="188">
        <f t="shared" si="36"/>
        <v>0</v>
      </c>
      <c r="BH164" s="188">
        <f t="shared" si="37"/>
        <v>0</v>
      </c>
      <c r="BI164" s="188">
        <f t="shared" si="38"/>
        <v>0</v>
      </c>
      <c r="BJ164" s="18" t="s">
        <v>81</v>
      </c>
      <c r="BK164" s="188">
        <f t="shared" si="39"/>
        <v>0</v>
      </c>
      <c r="BL164" s="18" t="s">
        <v>136</v>
      </c>
      <c r="BM164" s="187" t="s">
        <v>543</v>
      </c>
    </row>
    <row r="165" spans="1:65" s="2" customFormat="1" ht="16.5" customHeight="1">
      <c r="A165" s="35"/>
      <c r="B165" s="36"/>
      <c r="C165" s="194" t="s">
        <v>433</v>
      </c>
      <c r="D165" s="194" t="s">
        <v>140</v>
      </c>
      <c r="E165" s="195" t="s">
        <v>868</v>
      </c>
      <c r="F165" s="196" t="s">
        <v>808</v>
      </c>
      <c r="G165" s="197" t="s">
        <v>345</v>
      </c>
      <c r="H165" s="198">
        <v>1</v>
      </c>
      <c r="I165" s="199"/>
      <c r="J165" s="200">
        <f t="shared" si="30"/>
        <v>0</v>
      </c>
      <c r="K165" s="201"/>
      <c r="L165" s="202"/>
      <c r="M165" s="203" t="s">
        <v>19</v>
      </c>
      <c r="N165" s="204" t="s">
        <v>44</v>
      </c>
      <c r="O165" s="65"/>
      <c r="P165" s="185">
        <f t="shared" si="31"/>
        <v>0</v>
      </c>
      <c r="Q165" s="185">
        <v>0</v>
      </c>
      <c r="R165" s="185">
        <f t="shared" si="32"/>
        <v>0</v>
      </c>
      <c r="S165" s="185">
        <v>0</v>
      </c>
      <c r="T165" s="186">
        <f t="shared" si="3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7" t="s">
        <v>143</v>
      </c>
      <c r="AT165" s="187" t="s">
        <v>140</v>
      </c>
      <c r="AU165" s="187" t="s">
        <v>83</v>
      </c>
      <c r="AY165" s="18" t="s">
        <v>129</v>
      </c>
      <c r="BE165" s="188">
        <f t="shared" si="34"/>
        <v>0</v>
      </c>
      <c r="BF165" s="188">
        <f t="shared" si="35"/>
        <v>0</v>
      </c>
      <c r="BG165" s="188">
        <f t="shared" si="36"/>
        <v>0</v>
      </c>
      <c r="BH165" s="188">
        <f t="shared" si="37"/>
        <v>0</v>
      </c>
      <c r="BI165" s="188">
        <f t="shared" si="38"/>
        <v>0</v>
      </c>
      <c r="BJ165" s="18" t="s">
        <v>81</v>
      </c>
      <c r="BK165" s="188">
        <f t="shared" si="39"/>
        <v>0</v>
      </c>
      <c r="BL165" s="18" t="s">
        <v>136</v>
      </c>
      <c r="BM165" s="187" t="s">
        <v>546</v>
      </c>
    </row>
    <row r="166" spans="1:65" s="2" customFormat="1" ht="16.5" customHeight="1">
      <c r="A166" s="35"/>
      <c r="B166" s="36"/>
      <c r="C166" s="194" t="s">
        <v>547</v>
      </c>
      <c r="D166" s="194" t="s">
        <v>140</v>
      </c>
      <c r="E166" s="195" t="s">
        <v>869</v>
      </c>
      <c r="F166" s="196" t="s">
        <v>809</v>
      </c>
      <c r="G166" s="197" t="s">
        <v>345</v>
      </c>
      <c r="H166" s="198">
        <v>1</v>
      </c>
      <c r="I166" s="199"/>
      <c r="J166" s="200">
        <f t="shared" si="30"/>
        <v>0</v>
      </c>
      <c r="K166" s="201"/>
      <c r="L166" s="202"/>
      <c r="M166" s="203" t="s">
        <v>19</v>
      </c>
      <c r="N166" s="204" t="s">
        <v>44</v>
      </c>
      <c r="O166" s="65"/>
      <c r="P166" s="185">
        <f t="shared" si="31"/>
        <v>0</v>
      </c>
      <c r="Q166" s="185">
        <v>0</v>
      </c>
      <c r="R166" s="185">
        <f t="shared" si="32"/>
        <v>0</v>
      </c>
      <c r="S166" s="185">
        <v>0</v>
      </c>
      <c r="T166" s="186">
        <f t="shared" si="3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7" t="s">
        <v>143</v>
      </c>
      <c r="AT166" s="187" t="s">
        <v>140</v>
      </c>
      <c r="AU166" s="187" t="s">
        <v>83</v>
      </c>
      <c r="AY166" s="18" t="s">
        <v>129</v>
      </c>
      <c r="BE166" s="188">
        <f t="shared" si="34"/>
        <v>0</v>
      </c>
      <c r="BF166" s="188">
        <f t="shared" si="35"/>
        <v>0</v>
      </c>
      <c r="BG166" s="188">
        <f t="shared" si="36"/>
        <v>0</v>
      </c>
      <c r="BH166" s="188">
        <f t="shared" si="37"/>
        <v>0</v>
      </c>
      <c r="BI166" s="188">
        <f t="shared" si="38"/>
        <v>0</v>
      </c>
      <c r="BJ166" s="18" t="s">
        <v>81</v>
      </c>
      <c r="BK166" s="188">
        <f t="shared" si="39"/>
        <v>0</v>
      </c>
      <c r="BL166" s="18" t="s">
        <v>136</v>
      </c>
      <c r="BM166" s="187" t="s">
        <v>550</v>
      </c>
    </row>
    <row r="167" spans="1:65" s="2" customFormat="1" ht="16.5" customHeight="1">
      <c r="A167" s="35"/>
      <c r="B167" s="36"/>
      <c r="C167" s="194" t="s">
        <v>436</v>
      </c>
      <c r="D167" s="194" t="s">
        <v>140</v>
      </c>
      <c r="E167" s="195" t="s">
        <v>870</v>
      </c>
      <c r="F167" s="196" t="s">
        <v>810</v>
      </c>
      <c r="G167" s="197" t="s">
        <v>345</v>
      </c>
      <c r="H167" s="198">
        <v>3</v>
      </c>
      <c r="I167" s="199"/>
      <c r="J167" s="200">
        <f t="shared" si="30"/>
        <v>0</v>
      </c>
      <c r="K167" s="201"/>
      <c r="L167" s="202"/>
      <c r="M167" s="203" t="s">
        <v>19</v>
      </c>
      <c r="N167" s="204" t="s">
        <v>44</v>
      </c>
      <c r="O167" s="65"/>
      <c r="P167" s="185">
        <f t="shared" si="31"/>
        <v>0</v>
      </c>
      <c r="Q167" s="185">
        <v>0</v>
      </c>
      <c r="R167" s="185">
        <f t="shared" si="32"/>
        <v>0</v>
      </c>
      <c r="S167" s="185">
        <v>0</v>
      </c>
      <c r="T167" s="186">
        <f t="shared" si="3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7" t="s">
        <v>143</v>
      </c>
      <c r="AT167" s="187" t="s">
        <v>140</v>
      </c>
      <c r="AU167" s="187" t="s">
        <v>83</v>
      </c>
      <c r="AY167" s="18" t="s">
        <v>129</v>
      </c>
      <c r="BE167" s="188">
        <f t="shared" si="34"/>
        <v>0</v>
      </c>
      <c r="BF167" s="188">
        <f t="shared" si="35"/>
        <v>0</v>
      </c>
      <c r="BG167" s="188">
        <f t="shared" si="36"/>
        <v>0</v>
      </c>
      <c r="BH167" s="188">
        <f t="shared" si="37"/>
        <v>0</v>
      </c>
      <c r="BI167" s="188">
        <f t="shared" si="38"/>
        <v>0</v>
      </c>
      <c r="BJ167" s="18" t="s">
        <v>81</v>
      </c>
      <c r="BK167" s="188">
        <f t="shared" si="39"/>
        <v>0</v>
      </c>
      <c r="BL167" s="18" t="s">
        <v>136</v>
      </c>
      <c r="BM167" s="187" t="s">
        <v>553</v>
      </c>
    </row>
    <row r="168" spans="1:65" s="2" customFormat="1" ht="16.5" customHeight="1">
      <c r="A168" s="35"/>
      <c r="B168" s="36"/>
      <c r="C168" s="194" t="s">
        <v>554</v>
      </c>
      <c r="D168" s="194" t="s">
        <v>140</v>
      </c>
      <c r="E168" s="195" t="s">
        <v>871</v>
      </c>
      <c r="F168" s="196" t="s">
        <v>811</v>
      </c>
      <c r="G168" s="197" t="s">
        <v>345</v>
      </c>
      <c r="H168" s="198">
        <v>1</v>
      </c>
      <c r="I168" s="199"/>
      <c r="J168" s="200">
        <f t="shared" si="30"/>
        <v>0</v>
      </c>
      <c r="K168" s="201"/>
      <c r="L168" s="202"/>
      <c r="M168" s="203" t="s">
        <v>19</v>
      </c>
      <c r="N168" s="204" t="s">
        <v>44</v>
      </c>
      <c r="O168" s="65"/>
      <c r="P168" s="185">
        <f t="shared" si="31"/>
        <v>0</v>
      </c>
      <c r="Q168" s="185">
        <v>0</v>
      </c>
      <c r="R168" s="185">
        <f t="shared" si="32"/>
        <v>0</v>
      </c>
      <c r="S168" s="185">
        <v>0</v>
      </c>
      <c r="T168" s="186">
        <f t="shared" si="3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7" t="s">
        <v>143</v>
      </c>
      <c r="AT168" s="187" t="s">
        <v>140</v>
      </c>
      <c r="AU168" s="187" t="s">
        <v>83</v>
      </c>
      <c r="AY168" s="18" t="s">
        <v>129</v>
      </c>
      <c r="BE168" s="188">
        <f t="shared" si="34"/>
        <v>0</v>
      </c>
      <c r="BF168" s="188">
        <f t="shared" si="35"/>
        <v>0</v>
      </c>
      <c r="BG168" s="188">
        <f t="shared" si="36"/>
        <v>0</v>
      </c>
      <c r="BH168" s="188">
        <f t="shared" si="37"/>
        <v>0</v>
      </c>
      <c r="BI168" s="188">
        <f t="shared" si="38"/>
        <v>0</v>
      </c>
      <c r="BJ168" s="18" t="s">
        <v>81</v>
      </c>
      <c r="BK168" s="188">
        <f t="shared" si="39"/>
        <v>0</v>
      </c>
      <c r="BL168" s="18" t="s">
        <v>136</v>
      </c>
      <c r="BM168" s="187" t="s">
        <v>557</v>
      </c>
    </row>
    <row r="169" spans="1:65" s="2" customFormat="1" ht="16.5" customHeight="1">
      <c r="A169" s="35"/>
      <c r="B169" s="36"/>
      <c r="C169" s="194" t="s">
        <v>440</v>
      </c>
      <c r="D169" s="194" t="s">
        <v>140</v>
      </c>
      <c r="E169" s="195" t="s">
        <v>872</v>
      </c>
      <c r="F169" s="196" t="s">
        <v>812</v>
      </c>
      <c r="G169" s="197" t="s">
        <v>345</v>
      </c>
      <c r="H169" s="198">
        <v>4</v>
      </c>
      <c r="I169" s="199"/>
      <c r="J169" s="200">
        <f t="shared" si="30"/>
        <v>0</v>
      </c>
      <c r="K169" s="201"/>
      <c r="L169" s="202"/>
      <c r="M169" s="203" t="s">
        <v>19</v>
      </c>
      <c r="N169" s="204" t="s">
        <v>44</v>
      </c>
      <c r="O169" s="65"/>
      <c r="P169" s="185">
        <f t="shared" si="31"/>
        <v>0</v>
      </c>
      <c r="Q169" s="185">
        <v>0</v>
      </c>
      <c r="R169" s="185">
        <f t="shared" si="32"/>
        <v>0</v>
      </c>
      <c r="S169" s="185">
        <v>0</v>
      </c>
      <c r="T169" s="186">
        <f t="shared" si="3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7" t="s">
        <v>143</v>
      </c>
      <c r="AT169" s="187" t="s">
        <v>140</v>
      </c>
      <c r="AU169" s="187" t="s">
        <v>83</v>
      </c>
      <c r="AY169" s="18" t="s">
        <v>129</v>
      </c>
      <c r="BE169" s="188">
        <f t="shared" si="34"/>
        <v>0</v>
      </c>
      <c r="BF169" s="188">
        <f t="shared" si="35"/>
        <v>0</v>
      </c>
      <c r="BG169" s="188">
        <f t="shared" si="36"/>
        <v>0</v>
      </c>
      <c r="BH169" s="188">
        <f t="shared" si="37"/>
        <v>0</v>
      </c>
      <c r="BI169" s="188">
        <f t="shared" si="38"/>
        <v>0</v>
      </c>
      <c r="BJ169" s="18" t="s">
        <v>81</v>
      </c>
      <c r="BK169" s="188">
        <f t="shared" si="39"/>
        <v>0</v>
      </c>
      <c r="BL169" s="18" t="s">
        <v>136</v>
      </c>
      <c r="BM169" s="187" t="s">
        <v>560</v>
      </c>
    </row>
    <row r="170" spans="1:65" s="2" customFormat="1" ht="16.5" customHeight="1">
      <c r="A170" s="35"/>
      <c r="B170" s="36"/>
      <c r="C170" s="194" t="s">
        <v>561</v>
      </c>
      <c r="D170" s="194" t="s">
        <v>140</v>
      </c>
      <c r="E170" s="195" t="s">
        <v>873</v>
      </c>
      <c r="F170" s="196" t="s">
        <v>874</v>
      </c>
      <c r="G170" s="197" t="s">
        <v>345</v>
      </c>
      <c r="H170" s="198">
        <v>2</v>
      </c>
      <c r="I170" s="199"/>
      <c r="J170" s="200">
        <f t="shared" si="30"/>
        <v>0</v>
      </c>
      <c r="K170" s="201"/>
      <c r="L170" s="202"/>
      <c r="M170" s="203" t="s">
        <v>19</v>
      </c>
      <c r="N170" s="204" t="s">
        <v>44</v>
      </c>
      <c r="O170" s="65"/>
      <c r="P170" s="185">
        <f t="shared" si="31"/>
        <v>0</v>
      </c>
      <c r="Q170" s="185">
        <v>0</v>
      </c>
      <c r="R170" s="185">
        <f t="shared" si="32"/>
        <v>0</v>
      </c>
      <c r="S170" s="185">
        <v>0</v>
      </c>
      <c r="T170" s="186">
        <f t="shared" si="3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7" t="s">
        <v>143</v>
      </c>
      <c r="AT170" s="187" t="s">
        <v>140</v>
      </c>
      <c r="AU170" s="187" t="s">
        <v>83</v>
      </c>
      <c r="AY170" s="18" t="s">
        <v>129</v>
      </c>
      <c r="BE170" s="188">
        <f t="shared" si="34"/>
        <v>0</v>
      </c>
      <c r="BF170" s="188">
        <f t="shared" si="35"/>
        <v>0</v>
      </c>
      <c r="BG170" s="188">
        <f t="shared" si="36"/>
        <v>0</v>
      </c>
      <c r="BH170" s="188">
        <f t="shared" si="37"/>
        <v>0</v>
      </c>
      <c r="BI170" s="188">
        <f t="shared" si="38"/>
        <v>0</v>
      </c>
      <c r="BJ170" s="18" t="s">
        <v>81</v>
      </c>
      <c r="BK170" s="188">
        <f t="shared" si="39"/>
        <v>0</v>
      </c>
      <c r="BL170" s="18" t="s">
        <v>136</v>
      </c>
      <c r="BM170" s="187" t="s">
        <v>564</v>
      </c>
    </row>
    <row r="171" spans="1:65" s="2" customFormat="1" ht="16.5" customHeight="1">
      <c r="A171" s="35"/>
      <c r="B171" s="36"/>
      <c r="C171" s="194" t="s">
        <v>443</v>
      </c>
      <c r="D171" s="194" t="s">
        <v>140</v>
      </c>
      <c r="E171" s="195" t="s">
        <v>875</v>
      </c>
      <c r="F171" s="196" t="s">
        <v>813</v>
      </c>
      <c r="G171" s="197" t="s">
        <v>345</v>
      </c>
      <c r="H171" s="198">
        <v>4</v>
      </c>
      <c r="I171" s="199"/>
      <c r="J171" s="200">
        <f t="shared" si="30"/>
        <v>0</v>
      </c>
      <c r="K171" s="201"/>
      <c r="L171" s="202"/>
      <c r="M171" s="203" t="s">
        <v>19</v>
      </c>
      <c r="N171" s="204" t="s">
        <v>44</v>
      </c>
      <c r="O171" s="65"/>
      <c r="P171" s="185">
        <f t="shared" si="31"/>
        <v>0</v>
      </c>
      <c r="Q171" s="185">
        <v>0</v>
      </c>
      <c r="R171" s="185">
        <f t="shared" si="32"/>
        <v>0</v>
      </c>
      <c r="S171" s="185">
        <v>0</v>
      </c>
      <c r="T171" s="186">
        <f t="shared" si="3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7" t="s">
        <v>143</v>
      </c>
      <c r="AT171" s="187" t="s">
        <v>140</v>
      </c>
      <c r="AU171" s="187" t="s">
        <v>83</v>
      </c>
      <c r="AY171" s="18" t="s">
        <v>129</v>
      </c>
      <c r="BE171" s="188">
        <f t="shared" si="34"/>
        <v>0</v>
      </c>
      <c r="BF171" s="188">
        <f t="shared" si="35"/>
        <v>0</v>
      </c>
      <c r="BG171" s="188">
        <f t="shared" si="36"/>
        <v>0</v>
      </c>
      <c r="BH171" s="188">
        <f t="shared" si="37"/>
        <v>0</v>
      </c>
      <c r="BI171" s="188">
        <f t="shared" si="38"/>
        <v>0</v>
      </c>
      <c r="BJ171" s="18" t="s">
        <v>81</v>
      </c>
      <c r="BK171" s="188">
        <f t="shared" si="39"/>
        <v>0</v>
      </c>
      <c r="BL171" s="18" t="s">
        <v>136</v>
      </c>
      <c r="BM171" s="187" t="s">
        <v>567</v>
      </c>
    </row>
    <row r="172" spans="1:65" s="2" customFormat="1" ht="16.5" customHeight="1">
      <c r="A172" s="35"/>
      <c r="B172" s="36"/>
      <c r="C172" s="194" t="s">
        <v>568</v>
      </c>
      <c r="D172" s="194" t="s">
        <v>140</v>
      </c>
      <c r="E172" s="195" t="s">
        <v>876</v>
      </c>
      <c r="F172" s="196" t="s">
        <v>814</v>
      </c>
      <c r="G172" s="197" t="s">
        <v>345</v>
      </c>
      <c r="H172" s="198">
        <v>9</v>
      </c>
      <c r="I172" s="199"/>
      <c r="J172" s="200">
        <f t="shared" si="30"/>
        <v>0</v>
      </c>
      <c r="K172" s="201"/>
      <c r="L172" s="202"/>
      <c r="M172" s="203" t="s">
        <v>19</v>
      </c>
      <c r="N172" s="204" t="s">
        <v>44</v>
      </c>
      <c r="O172" s="65"/>
      <c r="P172" s="185">
        <f t="shared" si="31"/>
        <v>0</v>
      </c>
      <c r="Q172" s="185">
        <v>0</v>
      </c>
      <c r="R172" s="185">
        <f t="shared" si="32"/>
        <v>0</v>
      </c>
      <c r="S172" s="185">
        <v>0</v>
      </c>
      <c r="T172" s="186">
        <f t="shared" si="3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7" t="s">
        <v>143</v>
      </c>
      <c r="AT172" s="187" t="s">
        <v>140</v>
      </c>
      <c r="AU172" s="187" t="s">
        <v>83</v>
      </c>
      <c r="AY172" s="18" t="s">
        <v>129</v>
      </c>
      <c r="BE172" s="188">
        <f t="shared" si="34"/>
        <v>0</v>
      </c>
      <c r="BF172" s="188">
        <f t="shared" si="35"/>
        <v>0</v>
      </c>
      <c r="BG172" s="188">
        <f t="shared" si="36"/>
        <v>0</v>
      </c>
      <c r="BH172" s="188">
        <f t="shared" si="37"/>
        <v>0</v>
      </c>
      <c r="BI172" s="188">
        <f t="shared" si="38"/>
        <v>0</v>
      </c>
      <c r="BJ172" s="18" t="s">
        <v>81</v>
      </c>
      <c r="BK172" s="188">
        <f t="shared" si="39"/>
        <v>0</v>
      </c>
      <c r="BL172" s="18" t="s">
        <v>136</v>
      </c>
      <c r="BM172" s="187" t="s">
        <v>571</v>
      </c>
    </row>
    <row r="173" spans="1:65" s="2" customFormat="1" ht="16.5" customHeight="1">
      <c r="A173" s="35"/>
      <c r="B173" s="36"/>
      <c r="C173" s="194" t="s">
        <v>447</v>
      </c>
      <c r="D173" s="194" t="s">
        <v>140</v>
      </c>
      <c r="E173" s="195" t="s">
        <v>877</v>
      </c>
      <c r="F173" s="196" t="s">
        <v>854</v>
      </c>
      <c r="G173" s="197" t="s">
        <v>345</v>
      </c>
      <c r="H173" s="198">
        <v>2</v>
      </c>
      <c r="I173" s="199"/>
      <c r="J173" s="200">
        <f t="shared" si="30"/>
        <v>0</v>
      </c>
      <c r="K173" s="201"/>
      <c r="L173" s="202"/>
      <c r="M173" s="203" t="s">
        <v>19</v>
      </c>
      <c r="N173" s="204" t="s">
        <v>44</v>
      </c>
      <c r="O173" s="65"/>
      <c r="P173" s="185">
        <f t="shared" si="31"/>
        <v>0</v>
      </c>
      <c r="Q173" s="185">
        <v>0</v>
      </c>
      <c r="R173" s="185">
        <f t="shared" si="32"/>
        <v>0</v>
      </c>
      <c r="S173" s="185">
        <v>0</v>
      </c>
      <c r="T173" s="186">
        <f t="shared" si="3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7" t="s">
        <v>143</v>
      </c>
      <c r="AT173" s="187" t="s">
        <v>140</v>
      </c>
      <c r="AU173" s="187" t="s">
        <v>83</v>
      </c>
      <c r="AY173" s="18" t="s">
        <v>129</v>
      </c>
      <c r="BE173" s="188">
        <f t="shared" si="34"/>
        <v>0</v>
      </c>
      <c r="BF173" s="188">
        <f t="shared" si="35"/>
        <v>0</v>
      </c>
      <c r="BG173" s="188">
        <f t="shared" si="36"/>
        <v>0</v>
      </c>
      <c r="BH173" s="188">
        <f t="shared" si="37"/>
        <v>0</v>
      </c>
      <c r="BI173" s="188">
        <f t="shared" si="38"/>
        <v>0</v>
      </c>
      <c r="BJ173" s="18" t="s">
        <v>81</v>
      </c>
      <c r="BK173" s="188">
        <f t="shared" si="39"/>
        <v>0</v>
      </c>
      <c r="BL173" s="18" t="s">
        <v>136</v>
      </c>
      <c r="BM173" s="187" t="s">
        <v>574</v>
      </c>
    </row>
    <row r="174" spans="1:65" s="2" customFormat="1" ht="16.5" customHeight="1">
      <c r="A174" s="35"/>
      <c r="B174" s="36"/>
      <c r="C174" s="194" t="s">
        <v>575</v>
      </c>
      <c r="D174" s="194" t="s">
        <v>140</v>
      </c>
      <c r="E174" s="195" t="s">
        <v>878</v>
      </c>
      <c r="F174" s="196" t="s">
        <v>879</v>
      </c>
      <c r="G174" s="197" t="s">
        <v>345</v>
      </c>
      <c r="H174" s="198">
        <v>1</v>
      </c>
      <c r="I174" s="199"/>
      <c r="J174" s="200">
        <f t="shared" si="30"/>
        <v>0</v>
      </c>
      <c r="K174" s="201"/>
      <c r="L174" s="202"/>
      <c r="M174" s="203" t="s">
        <v>19</v>
      </c>
      <c r="N174" s="204" t="s">
        <v>44</v>
      </c>
      <c r="O174" s="65"/>
      <c r="P174" s="185">
        <f t="shared" si="31"/>
        <v>0</v>
      </c>
      <c r="Q174" s="185">
        <v>0</v>
      </c>
      <c r="R174" s="185">
        <f t="shared" si="32"/>
        <v>0</v>
      </c>
      <c r="S174" s="185">
        <v>0</v>
      </c>
      <c r="T174" s="186">
        <f t="shared" si="3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7" t="s">
        <v>143</v>
      </c>
      <c r="AT174" s="187" t="s">
        <v>140</v>
      </c>
      <c r="AU174" s="187" t="s">
        <v>83</v>
      </c>
      <c r="AY174" s="18" t="s">
        <v>129</v>
      </c>
      <c r="BE174" s="188">
        <f t="shared" si="34"/>
        <v>0</v>
      </c>
      <c r="BF174" s="188">
        <f t="shared" si="35"/>
        <v>0</v>
      </c>
      <c r="BG174" s="188">
        <f t="shared" si="36"/>
        <v>0</v>
      </c>
      <c r="BH174" s="188">
        <f t="shared" si="37"/>
        <v>0</v>
      </c>
      <c r="BI174" s="188">
        <f t="shared" si="38"/>
        <v>0</v>
      </c>
      <c r="BJ174" s="18" t="s">
        <v>81</v>
      </c>
      <c r="BK174" s="188">
        <f t="shared" si="39"/>
        <v>0</v>
      </c>
      <c r="BL174" s="18" t="s">
        <v>136</v>
      </c>
      <c r="BM174" s="187" t="s">
        <v>578</v>
      </c>
    </row>
    <row r="175" spans="1:65" s="2" customFormat="1" ht="16.5" customHeight="1">
      <c r="A175" s="35"/>
      <c r="B175" s="36"/>
      <c r="C175" s="194" t="s">
        <v>450</v>
      </c>
      <c r="D175" s="194" t="s">
        <v>140</v>
      </c>
      <c r="E175" s="195" t="s">
        <v>880</v>
      </c>
      <c r="F175" s="196" t="s">
        <v>816</v>
      </c>
      <c r="G175" s="197" t="s">
        <v>345</v>
      </c>
      <c r="H175" s="198">
        <v>1</v>
      </c>
      <c r="I175" s="199"/>
      <c r="J175" s="200">
        <f t="shared" si="30"/>
        <v>0</v>
      </c>
      <c r="K175" s="201"/>
      <c r="L175" s="202"/>
      <c r="M175" s="203" t="s">
        <v>19</v>
      </c>
      <c r="N175" s="204" t="s">
        <v>44</v>
      </c>
      <c r="O175" s="65"/>
      <c r="P175" s="185">
        <f t="shared" si="31"/>
        <v>0</v>
      </c>
      <c r="Q175" s="185">
        <v>0</v>
      </c>
      <c r="R175" s="185">
        <f t="shared" si="32"/>
        <v>0</v>
      </c>
      <c r="S175" s="185">
        <v>0</v>
      </c>
      <c r="T175" s="186">
        <f t="shared" si="3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7" t="s">
        <v>143</v>
      </c>
      <c r="AT175" s="187" t="s">
        <v>140</v>
      </c>
      <c r="AU175" s="187" t="s">
        <v>83</v>
      </c>
      <c r="AY175" s="18" t="s">
        <v>129</v>
      </c>
      <c r="BE175" s="188">
        <f t="shared" si="34"/>
        <v>0</v>
      </c>
      <c r="BF175" s="188">
        <f t="shared" si="35"/>
        <v>0</v>
      </c>
      <c r="BG175" s="188">
        <f t="shared" si="36"/>
        <v>0</v>
      </c>
      <c r="BH175" s="188">
        <f t="shared" si="37"/>
        <v>0</v>
      </c>
      <c r="BI175" s="188">
        <f t="shared" si="38"/>
        <v>0</v>
      </c>
      <c r="BJ175" s="18" t="s">
        <v>81</v>
      </c>
      <c r="BK175" s="188">
        <f t="shared" si="39"/>
        <v>0</v>
      </c>
      <c r="BL175" s="18" t="s">
        <v>136</v>
      </c>
      <c r="BM175" s="187" t="s">
        <v>581</v>
      </c>
    </row>
    <row r="176" spans="1:65" s="2" customFormat="1" ht="16.5" customHeight="1">
      <c r="A176" s="35"/>
      <c r="B176" s="36"/>
      <c r="C176" s="194" t="s">
        <v>582</v>
      </c>
      <c r="D176" s="194" t="s">
        <v>140</v>
      </c>
      <c r="E176" s="195" t="s">
        <v>881</v>
      </c>
      <c r="F176" s="196" t="s">
        <v>817</v>
      </c>
      <c r="G176" s="197" t="s">
        <v>345</v>
      </c>
      <c r="H176" s="198">
        <v>1</v>
      </c>
      <c r="I176" s="199"/>
      <c r="J176" s="200">
        <f t="shared" si="30"/>
        <v>0</v>
      </c>
      <c r="K176" s="201"/>
      <c r="L176" s="202"/>
      <c r="M176" s="203" t="s">
        <v>19</v>
      </c>
      <c r="N176" s="204" t="s">
        <v>44</v>
      </c>
      <c r="O176" s="65"/>
      <c r="P176" s="185">
        <f t="shared" si="31"/>
        <v>0</v>
      </c>
      <c r="Q176" s="185">
        <v>0</v>
      </c>
      <c r="R176" s="185">
        <f t="shared" si="32"/>
        <v>0</v>
      </c>
      <c r="S176" s="185">
        <v>0</v>
      </c>
      <c r="T176" s="186">
        <f t="shared" si="3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7" t="s">
        <v>143</v>
      </c>
      <c r="AT176" s="187" t="s">
        <v>140</v>
      </c>
      <c r="AU176" s="187" t="s">
        <v>83</v>
      </c>
      <c r="AY176" s="18" t="s">
        <v>129</v>
      </c>
      <c r="BE176" s="188">
        <f t="shared" si="34"/>
        <v>0</v>
      </c>
      <c r="BF176" s="188">
        <f t="shared" si="35"/>
        <v>0</v>
      </c>
      <c r="BG176" s="188">
        <f t="shared" si="36"/>
        <v>0</v>
      </c>
      <c r="BH176" s="188">
        <f t="shared" si="37"/>
        <v>0</v>
      </c>
      <c r="BI176" s="188">
        <f t="shared" si="38"/>
        <v>0</v>
      </c>
      <c r="BJ176" s="18" t="s">
        <v>81</v>
      </c>
      <c r="BK176" s="188">
        <f t="shared" si="39"/>
        <v>0</v>
      </c>
      <c r="BL176" s="18" t="s">
        <v>136</v>
      </c>
      <c r="BM176" s="187" t="s">
        <v>585</v>
      </c>
    </row>
    <row r="177" spans="1:65" s="2" customFormat="1" ht="16.5" customHeight="1">
      <c r="A177" s="35"/>
      <c r="B177" s="36"/>
      <c r="C177" s="194" t="s">
        <v>454</v>
      </c>
      <c r="D177" s="194" t="s">
        <v>140</v>
      </c>
      <c r="E177" s="195" t="s">
        <v>882</v>
      </c>
      <c r="F177" s="196" t="s">
        <v>883</v>
      </c>
      <c r="G177" s="197" t="s">
        <v>345</v>
      </c>
      <c r="H177" s="198">
        <v>1</v>
      </c>
      <c r="I177" s="199"/>
      <c r="J177" s="200">
        <f t="shared" si="30"/>
        <v>0</v>
      </c>
      <c r="K177" s="201"/>
      <c r="L177" s="202"/>
      <c r="M177" s="203" t="s">
        <v>19</v>
      </c>
      <c r="N177" s="204" t="s">
        <v>44</v>
      </c>
      <c r="O177" s="65"/>
      <c r="P177" s="185">
        <f t="shared" si="31"/>
        <v>0</v>
      </c>
      <c r="Q177" s="185">
        <v>0</v>
      </c>
      <c r="R177" s="185">
        <f t="shared" si="32"/>
        <v>0</v>
      </c>
      <c r="S177" s="185">
        <v>0</v>
      </c>
      <c r="T177" s="186">
        <f t="shared" si="3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7" t="s">
        <v>143</v>
      </c>
      <c r="AT177" s="187" t="s">
        <v>140</v>
      </c>
      <c r="AU177" s="187" t="s">
        <v>83</v>
      </c>
      <c r="AY177" s="18" t="s">
        <v>129</v>
      </c>
      <c r="BE177" s="188">
        <f t="shared" si="34"/>
        <v>0</v>
      </c>
      <c r="BF177" s="188">
        <f t="shared" si="35"/>
        <v>0</v>
      </c>
      <c r="BG177" s="188">
        <f t="shared" si="36"/>
        <v>0</v>
      </c>
      <c r="BH177" s="188">
        <f t="shared" si="37"/>
        <v>0</v>
      </c>
      <c r="BI177" s="188">
        <f t="shared" si="38"/>
        <v>0</v>
      </c>
      <c r="BJ177" s="18" t="s">
        <v>81</v>
      </c>
      <c r="BK177" s="188">
        <f t="shared" si="39"/>
        <v>0</v>
      </c>
      <c r="BL177" s="18" t="s">
        <v>136</v>
      </c>
      <c r="BM177" s="187" t="s">
        <v>588</v>
      </c>
    </row>
    <row r="178" spans="1:65" s="2" customFormat="1" ht="16.5" customHeight="1">
      <c r="A178" s="35"/>
      <c r="B178" s="36"/>
      <c r="C178" s="194" t="s">
        <v>589</v>
      </c>
      <c r="D178" s="194" t="s">
        <v>140</v>
      </c>
      <c r="E178" s="195" t="s">
        <v>884</v>
      </c>
      <c r="F178" s="196" t="s">
        <v>819</v>
      </c>
      <c r="G178" s="197" t="s">
        <v>345</v>
      </c>
      <c r="H178" s="198">
        <v>4</v>
      </c>
      <c r="I178" s="199"/>
      <c r="J178" s="200">
        <f t="shared" si="30"/>
        <v>0</v>
      </c>
      <c r="K178" s="201"/>
      <c r="L178" s="202"/>
      <c r="M178" s="203" t="s">
        <v>19</v>
      </c>
      <c r="N178" s="204" t="s">
        <v>44</v>
      </c>
      <c r="O178" s="65"/>
      <c r="P178" s="185">
        <f t="shared" si="31"/>
        <v>0</v>
      </c>
      <c r="Q178" s="185">
        <v>0</v>
      </c>
      <c r="R178" s="185">
        <f t="shared" si="32"/>
        <v>0</v>
      </c>
      <c r="S178" s="185">
        <v>0</v>
      </c>
      <c r="T178" s="186">
        <f t="shared" si="3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7" t="s">
        <v>143</v>
      </c>
      <c r="AT178" s="187" t="s">
        <v>140</v>
      </c>
      <c r="AU178" s="187" t="s">
        <v>83</v>
      </c>
      <c r="AY178" s="18" t="s">
        <v>129</v>
      </c>
      <c r="BE178" s="188">
        <f t="shared" si="34"/>
        <v>0</v>
      </c>
      <c r="BF178" s="188">
        <f t="shared" si="35"/>
        <v>0</v>
      </c>
      <c r="BG178" s="188">
        <f t="shared" si="36"/>
        <v>0</v>
      </c>
      <c r="BH178" s="188">
        <f t="shared" si="37"/>
        <v>0</v>
      </c>
      <c r="BI178" s="188">
        <f t="shared" si="38"/>
        <v>0</v>
      </c>
      <c r="BJ178" s="18" t="s">
        <v>81</v>
      </c>
      <c r="BK178" s="188">
        <f t="shared" si="39"/>
        <v>0</v>
      </c>
      <c r="BL178" s="18" t="s">
        <v>136</v>
      </c>
      <c r="BM178" s="187" t="s">
        <v>592</v>
      </c>
    </row>
    <row r="179" spans="1:65" s="2" customFormat="1" ht="16.5" customHeight="1">
      <c r="A179" s="35"/>
      <c r="B179" s="36"/>
      <c r="C179" s="194" t="s">
        <v>457</v>
      </c>
      <c r="D179" s="194" t="s">
        <v>140</v>
      </c>
      <c r="E179" s="195" t="s">
        <v>885</v>
      </c>
      <c r="F179" s="196" t="s">
        <v>820</v>
      </c>
      <c r="G179" s="197" t="s">
        <v>345</v>
      </c>
      <c r="H179" s="198">
        <v>2</v>
      </c>
      <c r="I179" s="199"/>
      <c r="J179" s="200">
        <f t="shared" si="30"/>
        <v>0</v>
      </c>
      <c r="K179" s="201"/>
      <c r="L179" s="202"/>
      <c r="M179" s="203" t="s">
        <v>19</v>
      </c>
      <c r="N179" s="204" t="s">
        <v>44</v>
      </c>
      <c r="O179" s="65"/>
      <c r="P179" s="185">
        <f t="shared" si="31"/>
        <v>0</v>
      </c>
      <c r="Q179" s="185">
        <v>0</v>
      </c>
      <c r="R179" s="185">
        <f t="shared" si="32"/>
        <v>0</v>
      </c>
      <c r="S179" s="185">
        <v>0</v>
      </c>
      <c r="T179" s="186">
        <f t="shared" si="3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7" t="s">
        <v>143</v>
      </c>
      <c r="AT179" s="187" t="s">
        <v>140</v>
      </c>
      <c r="AU179" s="187" t="s">
        <v>83</v>
      </c>
      <c r="AY179" s="18" t="s">
        <v>129</v>
      </c>
      <c r="BE179" s="188">
        <f t="shared" si="34"/>
        <v>0</v>
      </c>
      <c r="BF179" s="188">
        <f t="shared" si="35"/>
        <v>0</v>
      </c>
      <c r="BG179" s="188">
        <f t="shared" si="36"/>
        <v>0</v>
      </c>
      <c r="BH179" s="188">
        <f t="shared" si="37"/>
        <v>0</v>
      </c>
      <c r="BI179" s="188">
        <f t="shared" si="38"/>
        <v>0</v>
      </c>
      <c r="BJ179" s="18" t="s">
        <v>81</v>
      </c>
      <c r="BK179" s="188">
        <f t="shared" si="39"/>
        <v>0</v>
      </c>
      <c r="BL179" s="18" t="s">
        <v>136</v>
      </c>
      <c r="BM179" s="187" t="s">
        <v>595</v>
      </c>
    </row>
    <row r="180" spans="1:65" s="2" customFormat="1" ht="16.5" customHeight="1">
      <c r="A180" s="35"/>
      <c r="B180" s="36"/>
      <c r="C180" s="194" t="s">
        <v>596</v>
      </c>
      <c r="D180" s="194" t="s">
        <v>140</v>
      </c>
      <c r="E180" s="195" t="s">
        <v>886</v>
      </c>
      <c r="F180" s="196" t="s">
        <v>822</v>
      </c>
      <c r="G180" s="197" t="s">
        <v>345</v>
      </c>
      <c r="H180" s="198">
        <v>1</v>
      </c>
      <c r="I180" s="199"/>
      <c r="J180" s="200">
        <f t="shared" si="30"/>
        <v>0</v>
      </c>
      <c r="K180" s="201"/>
      <c r="L180" s="202"/>
      <c r="M180" s="203" t="s">
        <v>19</v>
      </c>
      <c r="N180" s="204" t="s">
        <v>44</v>
      </c>
      <c r="O180" s="65"/>
      <c r="P180" s="185">
        <f t="shared" si="31"/>
        <v>0</v>
      </c>
      <c r="Q180" s="185">
        <v>0</v>
      </c>
      <c r="R180" s="185">
        <f t="shared" si="32"/>
        <v>0</v>
      </c>
      <c r="S180" s="185">
        <v>0</v>
      </c>
      <c r="T180" s="186">
        <f t="shared" si="3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7" t="s">
        <v>143</v>
      </c>
      <c r="AT180" s="187" t="s">
        <v>140</v>
      </c>
      <c r="AU180" s="187" t="s">
        <v>83</v>
      </c>
      <c r="AY180" s="18" t="s">
        <v>129</v>
      </c>
      <c r="BE180" s="188">
        <f t="shared" si="34"/>
        <v>0</v>
      </c>
      <c r="BF180" s="188">
        <f t="shared" si="35"/>
        <v>0</v>
      </c>
      <c r="BG180" s="188">
        <f t="shared" si="36"/>
        <v>0</v>
      </c>
      <c r="BH180" s="188">
        <f t="shared" si="37"/>
        <v>0</v>
      </c>
      <c r="BI180" s="188">
        <f t="shared" si="38"/>
        <v>0</v>
      </c>
      <c r="BJ180" s="18" t="s">
        <v>81</v>
      </c>
      <c r="BK180" s="188">
        <f t="shared" si="39"/>
        <v>0</v>
      </c>
      <c r="BL180" s="18" t="s">
        <v>136</v>
      </c>
      <c r="BM180" s="187" t="s">
        <v>599</v>
      </c>
    </row>
    <row r="181" spans="1:65" s="2" customFormat="1" ht="24.2" customHeight="1">
      <c r="A181" s="35"/>
      <c r="B181" s="36"/>
      <c r="C181" s="194" t="s">
        <v>460</v>
      </c>
      <c r="D181" s="194" t="s">
        <v>140</v>
      </c>
      <c r="E181" s="195" t="s">
        <v>887</v>
      </c>
      <c r="F181" s="196" t="s">
        <v>823</v>
      </c>
      <c r="G181" s="197" t="s">
        <v>345</v>
      </c>
      <c r="H181" s="198">
        <v>1</v>
      </c>
      <c r="I181" s="199"/>
      <c r="J181" s="200">
        <f t="shared" si="30"/>
        <v>0</v>
      </c>
      <c r="K181" s="201"/>
      <c r="L181" s="202"/>
      <c r="M181" s="203" t="s">
        <v>19</v>
      </c>
      <c r="N181" s="204" t="s">
        <v>44</v>
      </c>
      <c r="O181" s="65"/>
      <c r="P181" s="185">
        <f t="shared" si="31"/>
        <v>0</v>
      </c>
      <c r="Q181" s="185">
        <v>0</v>
      </c>
      <c r="R181" s="185">
        <f t="shared" si="32"/>
        <v>0</v>
      </c>
      <c r="S181" s="185">
        <v>0</v>
      </c>
      <c r="T181" s="186">
        <f t="shared" si="3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7" t="s">
        <v>143</v>
      </c>
      <c r="AT181" s="187" t="s">
        <v>140</v>
      </c>
      <c r="AU181" s="187" t="s">
        <v>83</v>
      </c>
      <c r="AY181" s="18" t="s">
        <v>129</v>
      </c>
      <c r="BE181" s="188">
        <f t="shared" si="34"/>
        <v>0</v>
      </c>
      <c r="BF181" s="188">
        <f t="shared" si="35"/>
        <v>0</v>
      </c>
      <c r="BG181" s="188">
        <f t="shared" si="36"/>
        <v>0</v>
      </c>
      <c r="BH181" s="188">
        <f t="shared" si="37"/>
        <v>0</v>
      </c>
      <c r="BI181" s="188">
        <f t="shared" si="38"/>
        <v>0</v>
      </c>
      <c r="BJ181" s="18" t="s">
        <v>81</v>
      </c>
      <c r="BK181" s="188">
        <f t="shared" si="39"/>
        <v>0</v>
      </c>
      <c r="BL181" s="18" t="s">
        <v>136</v>
      </c>
      <c r="BM181" s="187" t="s">
        <v>604</v>
      </c>
    </row>
    <row r="182" spans="1:65" s="2" customFormat="1" ht="16.5" customHeight="1">
      <c r="A182" s="35"/>
      <c r="B182" s="36"/>
      <c r="C182" s="194" t="s">
        <v>605</v>
      </c>
      <c r="D182" s="194" t="s">
        <v>140</v>
      </c>
      <c r="E182" s="195" t="s">
        <v>888</v>
      </c>
      <c r="F182" s="196" t="s">
        <v>824</v>
      </c>
      <c r="G182" s="197" t="s">
        <v>345</v>
      </c>
      <c r="H182" s="198">
        <v>4</v>
      </c>
      <c r="I182" s="199"/>
      <c r="J182" s="200">
        <f t="shared" si="30"/>
        <v>0</v>
      </c>
      <c r="K182" s="201"/>
      <c r="L182" s="202"/>
      <c r="M182" s="203" t="s">
        <v>19</v>
      </c>
      <c r="N182" s="204" t="s">
        <v>44</v>
      </c>
      <c r="O182" s="65"/>
      <c r="P182" s="185">
        <f t="shared" si="31"/>
        <v>0</v>
      </c>
      <c r="Q182" s="185">
        <v>0</v>
      </c>
      <c r="R182" s="185">
        <f t="shared" si="32"/>
        <v>0</v>
      </c>
      <c r="S182" s="185">
        <v>0</v>
      </c>
      <c r="T182" s="186">
        <f t="shared" si="3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7" t="s">
        <v>143</v>
      </c>
      <c r="AT182" s="187" t="s">
        <v>140</v>
      </c>
      <c r="AU182" s="187" t="s">
        <v>83</v>
      </c>
      <c r="AY182" s="18" t="s">
        <v>129</v>
      </c>
      <c r="BE182" s="188">
        <f t="shared" si="34"/>
        <v>0</v>
      </c>
      <c r="BF182" s="188">
        <f t="shared" si="35"/>
        <v>0</v>
      </c>
      <c r="BG182" s="188">
        <f t="shared" si="36"/>
        <v>0</v>
      </c>
      <c r="BH182" s="188">
        <f t="shared" si="37"/>
        <v>0</v>
      </c>
      <c r="BI182" s="188">
        <f t="shared" si="38"/>
        <v>0</v>
      </c>
      <c r="BJ182" s="18" t="s">
        <v>81</v>
      </c>
      <c r="BK182" s="188">
        <f t="shared" si="39"/>
        <v>0</v>
      </c>
      <c r="BL182" s="18" t="s">
        <v>136</v>
      </c>
      <c r="BM182" s="187" t="s">
        <v>608</v>
      </c>
    </row>
    <row r="183" spans="1:65" s="2" customFormat="1" ht="16.5" customHeight="1">
      <c r="A183" s="35"/>
      <c r="B183" s="36"/>
      <c r="C183" s="194" t="s">
        <v>463</v>
      </c>
      <c r="D183" s="194" t="s">
        <v>140</v>
      </c>
      <c r="E183" s="195" t="s">
        <v>889</v>
      </c>
      <c r="F183" s="196" t="s">
        <v>825</v>
      </c>
      <c r="G183" s="197" t="s">
        <v>391</v>
      </c>
      <c r="H183" s="198">
        <v>1</v>
      </c>
      <c r="I183" s="199"/>
      <c r="J183" s="200">
        <f t="shared" si="30"/>
        <v>0</v>
      </c>
      <c r="K183" s="201"/>
      <c r="L183" s="202"/>
      <c r="M183" s="203" t="s">
        <v>19</v>
      </c>
      <c r="N183" s="204" t="s">
        <v>44</v>
      </c>
      <c r="O183" s="65"/>
      <c r="P183" s="185">
        <f t="shared" si="31"/>
        <v>0</v>
      </c>
      <c r="Q183" s="185">
        <v>0</v>
      </c>
      <c r="R183" s="185">
        <f t="shared" si="32"/>
        <v>0</v>
      </c>
      <c r="S183" s="185">
        <v>0</v>
      </c>
      <c r="T183" s="186">
        <f t="shared" si="3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7" t="s">
        <v>143</v>
      </c>
      <c r="AT183" s="187" t="s">
        <v>140</v>
      </c>
      <c r="AU183" s="187" t="s">
        <v>83</v>
      </c>
      <c r="AY183" s="18" t="s">
        <v>129</v>
      </c>
      <c r="BE183" s="188">
        <f t="shared" si="34"/>
        <v>0</v>
      </c>
      <c r="BF183" s="188">
        <f t="shared" si="35"/>
        <v>0</v>
      </c>
      <c r="BG183" s="188">
        <f t="shared" si="36"/>
        <v>0</v>
      </c>
      <c r="BH183" s="188">
        <f t="shared" si="37"/>
        <v>0</v>
      </c>
      <c r="BI183" s="188">
        <f t="shared" si="38"/>
        <v>0</v>
      </c>
      <c r="BJ183" s="18" t="s">
        <v>81</v>
      </c>
      <c r="BK183" s="188">
        <f t="shared" si="39"/>
        <v>0</v>
      </c>
      <c r="BL183" s="18" t="s">
        <v>136</v>
      </c>
      <c r="BM183" s="187" t="s">
        <v>611</v>
      </c>
    </row>
    <row r="184" spans="1:65" s="2" customFormat="1" ht="16.5" customHeight="1">
      <c r="A184" s="35"/>
      <c r="B184" s="36"/>
      <c r="C184" s="175" t="s">
        <v>612</v>
      </c>
      <c r="D184" s="175" t="s">
        <v>132</v>
      </c>
      <c r="E184" s="176" t="s">
        <v>890</v>
      </c>
      <c r="F184" s="177" t="s">
        <v>826</v>
      </c>
      <c r="G184" s="178" t="s">
        <v>345</v>
      </c>
      <c r="H184" s="179">
        <v>1</v>
      </c>
      <c r="I184" s="180"/>
      <c r="J184" s="181">
        <f t="shared" si="30"/>
        <v>0</v>
      </c>
      <c r="K184" s="182"/>
      <c r="L184" s="40"/>
      <c r="M184" s="183" t="s">
        <v>19</v>
      </c>
      <c r="N184" s="184" t="s">
        <v>44</v>
      </c>
      <c r="O184" s="65"/>
      <c r="P184" s="185">
        <f t="shared" si="31"/>
        <v>0</v>
      </c>
      <c r="Q184" s="185">
        <v>0</v>
      </c>
      <c r="R184" s="185">
        <f t="shared" si="32"/>
        <v>0</v>
      </c>
      <c r="S184" s="185">
        <v>0</v>
      </c>
      <c r="T184" s="186">
        <f t="shared" si="3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7" t="s">
        <v>136</v>
      </c>
      <c r="AT184" s="187" t="s">
        <v>132</v>
      </c>
      <c r="AU184" s="187" t="s">
        <v>83</v>
      </c>
      <c r="AY184" s="18" t="s">
        <v>129</v>
      </c>
      <c r="BE184" s="188">
        <f t="shared" si="34"/>
        <v>0</v>
      </c>
      <c r="BF184" s="188">
        <f t="shared" si="35"/>
        <v>0</v>
      </c>
      <c r="BG184" s="188">
        <f t="shared" si="36"/>
        <v>0</v>
      </c>
      <c r="BH184" s="188">
        <f t="shared" si="37"/>
        <v>0</v>
      </c>
      <c r="BI184" s="188">
        <f t="shared" si="38"/>
        <v>0</v>
      </c>
      <c r="BJ184" s="18" t="s">
        <v>81</v>
      </c>
      <c r="BK184" s="188">
        <f t="shared" si="39"/>
        <v>0</v>
      </c>
      <c r="BL184" s="18" t="s">
        <v>136</v>
      </c>
      <c r="BM184" s="187" t="s">
        <v>615</v>
      </c>
    </row>
    <row r="185" spans="1:65" s="12" customFormat="1" ht="22.9" customHeight="1">
      <c r="B185" s="159"/>
      <c r="C185" s="160"/>
      <c r="D185" s="161" t="s">
        <v>72</v>
      </c>
      <c r="E185" s="173" t="s">
        <v>718</v>
      </c>
      <c r="F185" s="173" t="s">
        <v>891</v>
      </c>
      <c r="G185" s="160"/>
      <c r="H185" s="160"/>
      <c r="I185" s="163"/>
      <c r="J185" s="174">
        <f>BK185</f>
        <v>0</v>
      </c>
      <c r="K185" s="160"/>
      <c r="L185" s="165"/>
      <c r="M185" s="166"/>
      <c r="N185" s="167"/>
      <c r="O185" s="167"/>
      <c r="P185" s="168">
        <f>SUM(P186:P206)</f>
        <v>0</v>
      </c>
      <c r="Q185" s="167"/>
      <c r="R185" s="168">
        <f>SUM(R186:R206)</f>
        <v>0</v>
      </c>
      <c r="S185" s="167"/>
      <c r="T185" s="169">
        <f>SUM(T186:T206)</f>
        <v>0</v>
      </c>
      <c r="AR185" s="170" t="s">
        <v>81</v>
      </c>
      <c r="AT185" s="171" t="s">
        <v>72</v>
      </c>
      <c r="AU185" s="171" t="s">
        <v>81</v>
      </c>
      <c r="AY185" s="170" t="s">
        <v>129</v>
      </c>
      <c r="BK185" s="172">
        <f>SUM(BK186:BK206)</f>
        <v>0</v>
      </c>
    </row>
    <row r="186" spans="1:65" s="2" customFormat="1" ht="37.9" customHeight="1">
      <c r="A186" s="35"/>
      <c r="B186" s="36"/>
      <c r="C186" s="194" t="s">
        <v>467</v>
      </c>
      <c r="D186" s="194" t="s">
        <v>140</v>
      </c>
      <c r="E186" s="195" t="s">
        <v>892</v>
      </c>
      <c r="F186" s="196" t="s">
        <v>842</v>
      </c>
      <c r="G186" s="197" t="s">
        <v>345</v>
      </c>
      <c r="H186" s="198">
        <v>1</v>
      </c>
      <c r="I186" s="199"/>
      <c r="J186" s="200">
        <f t="shared" ref="J186:J206" si="40">ROUND(I186*H186,2)</f>
        <v>0</v>
      </c>
      <c r="K186" s="201"/>
      <c r="L186" s="202"/>
      <c r="M186" s="203" t="s">
        <v>19</v>
      </c>
      <c r="N186" s="204" t="s">
        <v>44</v>
      </c>
      <c r="O186" s="65"/>
      <c r="P186" s="185">
        <f t="shared" ref="P186:P206" si="41">O186*H186</f>
        <v>0</v>
      </c>
      <c r="Q186" s="185">
        <v>0</v>
      </c>
      <c r="R186" s="185">
        <f t="shared" ref="R186:R206" si="42">Q186*H186</f>
        <v>0</v>
      </c>
      <c r="S186" s="185">
        <v>0</v>
      </c>
      <c r="T186" s="186">
        <f t="shared" ref="T186:T206" si="43"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7" t="s">
        <v>143</v>
      </c>
      <c r="AT186" s="187" t="s">
        <v>140</v>
      </c>
      <c r="AU186" s="187" t="s">
        <v>83</v>
      </c>
      <c r="AY186" s="18" t="s">
        <v>129</v>
      </c>
      <c r="BE186" s="188">
        <f t="shared" ref="BE186:BE206" si="44">IF(N186="základní",J186,0)</f>
        <v>0</v>
      </c>
      <c r="BF186" s="188">
        <f t="shared" ref="BF186:BF206" si="45">IF(N186="snížená",J186,0)</f>
        <v>0</v>
      </c>
      <c r="BG186" s="188">
        <f t="shared" ref="BG186:BG206" si="46">IF(N186="zákl. přenesená",J186,0)</f>
        <v>0</v>
      </c>
      <c r="BH186" s="188">
        <f t="shared" ref="BH186:BH206" si="47">IF(N186="sníž. přenesená",J186,0)</f>
        <v>0</v>
      </c>
      <c r="BI186" s="188">
        <f t="shared" ref="BI186:BI206" si="48">IF(N186="nulová",J186,0)</f>
        <v>0</v>
      </c>
      <c r="BJ186" s="18" t="s">
        <v>81</v>
      </c>
      <c r="BK186" s="188">
        <f t="shared" ref="BK186:BK206" si="49">ROUND(I186*H186,2)</f>
        <v>0</v>
      </c>
      <c r="BL186" s="18" t="s">
        <v>136</v>
      </c>
      <c r="BM186" s="187" t="s">
        <v>618</v>
      </c>
    </row>
    <row r="187" spans="1:65" s="2" customFormat="1" ht="16.5" customHeight="1">
      <c r="A187" s="35"/>
      <c r="B187" s="36"/>
      <c r="C187" s="194" t="s">
        <v>619</v>
      </c>
      <c r="D187" s="194" t="s">
        <v>140</v>
      </c>
      <c r="E187" s="195" t="s">
        <v>893</v>
      </c>
      <c r="F187" s="196" t="s">
        <v>807</v>
      </c>
      <c r="G187" s="197" t="s">
        <v>345</v>
      </c>
      <c r="H187" s="198">
        <v>6</v>
      </c>
      <c r="I187" s="199"/>
      <c r="J187" s="200">
        <f t="shared" si="40"/>
        <v>0</v>
      </c>
      <c r="K187" s="201"/>
      <c r="L187" s="202"/>
      <c r="M187" s="203" t="s">
        <v>19</v>
      </c>
      <c r="N187" s="204" t="s">
        <v>44</v>
      </c>
      <c r="O187" s="65"/>
      <c r="P187" s="185">
        <f t="shared" si="41"/>
        <v>0</v>
      </c>
      <c r="Q187" s="185">
        <v>0</v>
      </c>
      <c r="R187" s="185">
        <f t="shared" si="42"/>
        <v>0</v>
      </c>
      <c r="S187" s="185">
        <v>0</v>
      </c>
      <c r="T187" s="186">
        <f t="shared" si="4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7" t="s">
        <v>143</v>
      </c>
      <c r="AT187" s="187" t="s">
        <v>140</v>
      </c>
      <c r="AU187" s="187" t="s">
        <v>83</v>
      </c>
      <c r="AY187" s="18" t="s">
        <v>129</v>
      </c>
      <c r="BE187" s="188">
        <f t="shared" si="44"/>
        <v>0</v>
      </c>
      <c r="BF187" s="188">
        <f t="shared" si="45"/>
        <v>0</v>
      </c>
      <c r="BG187" s="188">
        <f t="shared" si="46"/>
        <v>0</v>
      </c>
      <c r="BH187" s="188">
        <f t="shared" si="47"/>
        <v>0</v>
      </c>
      <c r="BI187" s="188">
        <f t="shared" si="48"/>
        <v>0</v>
      </c>
      <c r="BJ187" s="18" t="s">
        <v>81</v>
      </c>
      <c r="BK187" s="188">
        <f t="shared" si="49"/>
        <v>0</v>
      </c>
      <c r="BL187" s="18" t="s">
        <v>136</v>
      </c>
      <c r="BM187" s="187" t="s">
        <v>622</v>
      </c>
    </row>
    <row r="188" spans="1:65" s="2" customFormat="1" ht="16.5" customHeight="1">
      <c r="A188" s="35"/>
      <c r="B188" s="36"/>
      <c r="C188" s="194" t="s">
        <v>470</v>
      </c>
      <c r="D188" s="194" t="s">
        <v>140</v>
      </c>
      <c r="E188" s="195" t="s">
        <v>894</v>
      </c>
      <c r="F188" s="196" t="s">
        <v>808</v>
      </c>
      <c r="G188" s="197" t="s">
        <v>345</v>
      </c>
      <c r="H188" s="198">
        <v>1</v>
      </c>
      <c r="I188" s="199"/>
      <c r="J188" s="200">
        <f t="shared" si="40"/>
        <v>0</v>
      </c>
      <c r="K188" s="201"/>
      <c r="L188" s="202"/>
      <c r="M188" s="203" t="s">
        <v>19</v>
      </c>
      <c r="N188" s="204" t="s">
        <v>44</v>
      </c>
      <c r="O188" s="65"/>
      <c r="P188" s="185">
        <f t="shared" si="41"/>
        <v>0</v>
      </c>
      <c r="Q188" s="185">
        <v>0</v>
      </c>
      <c r="R188" s="185">
        <f t="shared" si="42"/>
        <v>0</v>
      </c>
      <c r="S188" s="185">
        <v>0</v>
      </c>
      <c r="T188" s="186">
        <f t="shared" si="4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7" t="s">
        <v>143</v>
      </c>
      <c r="AT188" s="187" t="s">
        <v>140</v>
      </c>
      <c r="AU188" s="187" t="s">
        <v>83</v>
      </c>
      <c r="AY188" s="18" t="s">
        <v>129</v>
      </c>
      <c r="BE188" s="188">
        <f t="shared" si="44"/>
        <v>0</v>
      </c>
      <c r="BF188" s="188">
        <f t="shared" si="45"/>
        <v>0</v>
      </c>
      <c r="BG188" s="188">
        <f t="shared" si="46"/>
        <v>0</v>
      </c>
      <c r="BH188" s="188">
        <f t="shared" si="47"/>
        <v>0</v>
      </c>
      <c r="BI188" s="188">
        <f t="shared" si="48"/>
        <v>0</v>
      </c>
      <c r="BJ188" s="18" t="s">
        <v>81</v>
      </c>
      <c r="BK188" s="188">
        <f t="shared" si="49"/>
        <v>0</v>
      </c>
      <c r="BL188" s="18" t="s">
        <v>136</v>
      </c>
      <c r="BM188" s="187" t="s">
        <v>625</v>
      </c>
    </row>
    <row r="189" spans="1:65" s="2" customFormat="1" ht="16.5" customHeight="1">
      <c r="A189" s="35"/>
      <c r="B189" s="36"/>
      <c r="C189" s="194" t="s">
        <v>626</v>
      </c>
      <c r="D189" s="194" t="s">
        <v>140</v>
      </c>
      <c r="E189" s="195" t="s">
        <v>895</v>
      </c>
      <c r="F189" s="196" t="s">
        <v>809</v>
      </c>
      <c r="G189" s="197" t="s">
        <v>345</v>
      </c>
      <c r="H189" s="198">
        <v>1</v>
      </c>
      <c r="I189" s="199"/>
      <c r="J189" s="200">
        <f t="shared" si="40"/>
        <v>0</v>
      </c>
      <c r="K189" s="201"/>
      <c r="L189" s="202"/>
      <c r="M189" s="203" t="s">
        <v>19</v>
      </c>
      <c r="N189" s="204" t="s">
        <v>44</v>
      </c>
      <c r="O189" s="65"/>
      <c r="P189" s="185">
        <f t="shared" si="41"/>
        <v>0</v>
      </c>
      <c r="Q189" s="185">
        <v>0</v>
      </c>
      <c r="R189" s="185">
        <f t="shared" si="42"/>
        <v>0</v>
      </c>
      <c r="S189" s="185">
        <v>0</v>
      </c>
      <c r="T189" s="186">
        <f t="shared" si="4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7" t="s">
        <v>143</v>
      </c>
      <c r="AT189" s="187" t="s">
        <v>140</v>
      </c>
      <c r="AU189" s="187" t="s">
        <v>83</v>
      </c>
      <c r="AY189" s="18" t="s">
        <v>129</v>
      </c>
      <c r="BE189" s="188">
        <f t="shared" si="44"/>
        <v>0</v>
      </c>
      <c r="BF189" s="188">
        <f t="shared" si="45"/>
        <v>0</v>
      </c>
      <c r="BG189" s="188">
        <f t="shared" si="46"/>
        <v>0</v>
      </c>
      <c r="BH189" s="188">
        <f t="shared" si="47"/>
        <v>0</v>
      </c>
      <c r="BI189" s="188">
        <f t="shared" si="48"/>
        <v>0</v>
      </c>
      <c r="BJ189" s="18" t="s">
        <v>81</v>
      </c>
      <c r="BK189" s="188">
        <f t="shared" si="49"/>
        <v>0</v>
      </c>
      <c r="BL189" s="18" t="s">
        <v>136</v>
      </c>
      <c r="BM189" s="187" t="s">
        <v>629</v>
      </c>
    </row>
    <row r="190" spans="1:65" s="2" customFormat="1" ht="16.5" customHeight="1">
      <c r="A190" s="35"/>
      <c r="B190" s="36"/>
      <c r="C190" s="194" t="s">
        <v>474</v>
      </c>
      <c r="D190" s="194" t="s">
        <v>140</v>
      </c>
      <c r="E190" s="195" t="s">
        <v>896</v>
      </c>
      <c r="F190" s="196" t="s">
        <v>810</v>
      </c>
      <c r="G190" s="197" t="s">
        <v>345</v>
      </c>
      <c r="H190" s="198">
        <v>3</v>
      </c>
      <c r="I190" s="199"/>
      <c r="J190" s="200">
        <f t="shared" si="40"/>
        <v>0</v>
      </c>
      <c r="K190" s="201"/>
      <c r="L190" s="202"/>
      <c r="M190" s="203" t="s">
        <v>19</v>
      </c>
      <c r="N190" s="204" t="s">
        <v>44</v>
      </c>
      <c r="O190" s="65"/>
      <c r="P190" s="185">
        <f t="shared" si="41"/>
        <v>0</v>
      </c>
      <c r="Q190" s="185">
        <v>0</v>
      </c>
      <c r="R190" s="185">
        <f t="shared" si="42"/>
        <v>0</v>
      </c>
      <c r="S190" s="185">
        <v>0</v>
      </c>
      <c r="T190" s="186">
        <f t="shared" si="4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7" t="s">
        <v>143</v>
      </c>
      <c r="AT190" s="187" t="s">
        <v>140</v>
      </c>
      <c r="AU190" s="187" t="s">
        <v>83</v>
      </c>
      <c r="AY190" s="18" t="s">
        <v>129</v>
      </c>
      <c r="BE190" s="188">
        <f t="shared" si="44"/>
        <v>0</v>
      </c>
      <c r="BF190" s="188">
        <f t="shared" si="45"/>
        <v>0</v>
      </c>
      <c r="BG190" s="188">
        <f t="shared" si="46"/>
        <v>0</v>
      </c>
      <c r="BH190" s="188">
        <f t="shared" si="47"/>
        <v>0</v>
      </c>
      <c r="BI190" s="188">
        <f t="shared" si="48"/>
        <v>0</v>
      </c>
      <c r="BJ190" s="18" t="s">
        <v>81</v>
      </c>
      <c r="BK190" s="188">
        <f t="shared" si="49"/>
        <v>0</v>
      </c>
      <c r="BL190" s="18" t="s">
        <v>136</v>
      </c>
      <c r="BM190" s="187" t="s">
        <v>632</v>
      </c>
    </row>
    <row r="191" spans="1:65" s="2" customFormat="1" ht="16.5" customHeight="1">
      <c r="A191" s="35"/>
      <c r="B191" s="36"/>
      <c r="C191" s="194" t="s">
        <v>633</v>
      </c>
      <c r="D191" s="194" t="s">
        <v>140</v>
      </c>
      <c r="E191" s="195" t="s">
        <v>897</v>
      </c>
      <c r="F191" s="196" t="s">
        <v>811</v>
      </c>
      <c r="G191" s="197" t="s">
        <v>345</v>
      </c>
      <c r="H191" s="198">
        <v>1</v>
      </c>
      <c r="I191" s="199"/>
      <c r="J191" s="200">
        <f t="shared" si="40"/>
        <v>0</v>
      </c>
      <c r="K191" s="201"/>
      <c r="L191" s="202"/>
      <c r="M191" s="203" t="s">
        <v>19</v>
      </c>
      <c r="N191" s="204" t="s">
        <v>44</v>
      </c>
      <c r="O191" s="65"/>
      <c r="P191" s="185">
        <f t="shared" si="41"/>
        <v>0</v>
      </c>
      <c r="Q191" s="185">
        <v>0</v>
      </c>
      <c r="R191" s="185">
        <f t="shared" si="42"/>
        <v>0</v>
      </c>
      <c r="S191" s="185">
        <v>0</v>
      </c>
      <c r="T191" s="186">
        <f t="shared" si="4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7" t="s">
        <v>143</v>
      </c>
      <c r="AT191" s="187" t="s">
        <v>140</v>
      </c>
      <c r="AU191" s="187" t="s">
        <v>83</v>
      </c>
      <c r="AY191" s="18" t="s">
        <v>129</v>
      </c>
      <c r="BE191" s="188">
        <f t="shared" si="44"/>
        <v>0</v>
      </c>
      <c r="BF191" s="188">
        <f t="shared" si="45"/>
        <v>0</v>
      </c>
      <c r="BG191" s="188">
        <f t="shared" si="46"/>
        <v>0</v>
      </c>
      <c r="BH191" s="188">
        <f t="shared" si="47"/>
        <v>0</v>
      </c>
      <c r="BI191" s="188">
        <f t="shared" si="48"/>
        <v>0</v>
      </c>
      <c r="BJ191" s="18" t="s">
        <v>81</v>
      </c>
      <c r="BK191" s="188">
        <f t="shared" si="49"/>
        <v>0</v>
      </c>
      <c r="BL191" s="18" t="s">
        <v>136</v>
      </c>
      <c r="BM191" s="187" t="s">
        <v>636</v>
      </c>
    </row>
    <row r="192" spans="1:65" s="2" customFormat="1" ht="16.5" customHeight="1">
      <c r="A192" s="35"/>
      <c r="B192" s="36"/>
      <c r="C192" s="194" t="s">
        <v>477</v>
      </c>
      <c r="D192" s="194" t="s">
        <v>140</v>
      </c>
      <c r="E192" s="195" t="s">
        <v>898</v>
      </c>
      <c r="F192" s="196" t="s">
        <v>812</v>
      </c>
      <c r="G192" s="197" t="s">
        <v>345</v>
      </c>
      <c r="H192" s="198">
        <v>5</v>
      </c>
      <c r="I192" s="199"/>
      <c r="J192" s="200">
        <f t="shared" si="40"/>
        <v>0</v>
      </c>
      <c r="K192" s="201"/>
      <c r="L192" s="202"/>
      <c r="M192" s="203" t="s">
        <v>19</v>
      </c>
      <c r="N192" s="204" t="s">
        <v>44</v>
      </c>
      <c r="O192" s="65"/>
      <c r="P192" s="185">
        <f t="shared" si="41"/>
        <v>0</v>
      </c>
      <c r="Q192" s="185">
        <v>0</v>
      </c>
      <c r="R192" s="185">
        <f t="shared" si="42"/>
        <v>0</v>
      </c>
      <c r="S192" s="185">
        <v>0</v>
      </c>
      <c r="T192" s="186">
        <f t="shared" si="4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7" t="s">
        <v>143</v>
      </c>
      <c r="AT192" s="187" t="s">
        <v>140</v>
      </c>
      <c r="AU192" s="187" t="s">
        <v>83</v>
      </c>
      <c r="AY192" s="18" t="s">
        <v>129</v>
      </c>
      <c r="BE192" s="188">
        <f t="shared" si="44"/>
        <v>0</v>
      </c>
      <c r="BF192" s="188">
        <f t="shared" si="45"/>
        <v>0</v>
      </c>
      <c r="BG192" s="188">
        <f t="shared" si="46"/>
        <v>0</v>
      </c>
      <c r="BH192" s="188">
        <f t="shared" si="47"/>
        <v>0</v>
      </c>
      <c r="BI192" s="188">
        <f t="shared" si="48"/>
        <v>0</v>
      </c>
      <c r="BJ192" s="18" t="s">
        <v>81</v>
      </c>
      <c r="BK192" s="188">
        <f t="shared" si="49"/>
        <v>0</v>
      </c>
      <c r="BL192" s="18" t="s">
        <v>136</v>
      </c>
      <c r="BM192" s="187" t="s">
        <v>639</v>
      </c>
    </row>
    <row r="193" spans="1:65" s="2" customFormat="1" ht="16.5" customHeight="1">
      <c r="A193" s="35"/>
      <c r="B193" s="36"/>
      <c r="C193" s="194" t="s">
        <v>640</v>
      </c>
      <c r="D193" s="194" t="s">
        <v>140</v>
      </c>
      <c r="E193" s="195" t="s">
        <v>899</v>
      </c>
      <c r="F193" s="196" t="s">
        <v>813</v>
      </c>
      <c r="G193" s="197" t="s">
        <v>345</v>
      </c>
      <c r="H193" s="198">
        <v>6</v>
      </c>
      <c r="I193" s="199"/>
      <c r="J193" s="200">
        <f t="shared" si="40"/>
        <v>0</v>
      </c>
      <c r="K193" s="201"/>
      <c r="L193" s="202"/>
      <c r="M193" s="203" t="s">
        <v>19</v>
      </c>
      <c r="N193" s="204" t="s">
        <v>44</v>
      </c>
      <c r="O193" s="65"/>
      <c r="P193" s="185">
        <f t="shared" si="41"/>
        <v>0</v>
      </c>
      <c r="Q193" s="185">
        <v>0</v>
      </c>
      <c r="R193" s="185">
        <f t="shared" si="42"/>
        <v>0</v>
      </c>
      <c r="S193" s="185">
        <v>0</v>
      </c>
      <c r="T193" s="186">
        <f t="shared" si="4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7" t="s">
        <v>143</v>
      </c>
      <c r="AT193" s="187" t="s">
        <v>140</v>
      </c>
      <c r="AU193" s="187" t="s">
        <v>83</v>
      </c>
      <c r="AY193" s="18" t="s">
        <v>129</v>
      </c>
      <c r="BE193" s="188">
        <f t="shared" si="44"/>
        <v>0</v>
      </c>
      <c r="BF193" s="188">
        <f t="shared" si="45"/>
        <v>0</v>
      </c>
      <c r="BG193" s="188">
        <f t="shared" si="46"/>
        <v>0</v>
      </c>
      <c r="BH193" s="188">
        <f t="shared" si="47"/>
        <v>0</v>
      </c>
      <c r="BI193" s="188">
        <f t="shared" si="48"/>
        <v>0</v>
      </c>
      <c r="BJ193" s="18" t="s">
        <v>81</v>
      </c>
      <c r="BK193" s="188">
        <f t="shared" si="49"/>
        <v>0</v>
      </c>
      <c r="BL193" s="18" t="s">
        <v>136</v>
      </c>
      <c r="BM193" s="187" t="s">
        <v>643</v>
      </c>
    </row>
    <row r="194" spans="1:65" s="2" customFormat="1" ht="16.5" customHeight="1">
      <c r="A194" s="35"/>
      <c r="B194" s="36"/>
      <c r="C194" s="194" t="s">
        <v>222</v>
      </c>
      <c r="D194" s="194" t="s">
        <v>140</v>
      </c>
      <c r="E194" s="195" t="s">
        <v>900</v>
      </c>
      <c r="F194" s="196" t="s">
        <v>814</v>
      </c>
      <c r="G194" s="197" t="s">
        <v>345</v>
      </c>
      <c r="H194" s="198">
        <v>8</v>
      </c>
      <c r="I194" s="199"/>
      <c r="J194" s="200">
        <f t="shared" si="40"/>
        <v>0</v>
      </c>
      <c r="K194" s="201"/>
      <c r="L194" s="202"/>
      <c r="M194" s="203" t="s">
        <v>19</v>
      </c>
      <c r="N194" s="204" t="s">
        <v>44</v>
      </c>
      <c r="O194" s="65"/>
      <c r="P194" s="185">
        <f t="shared" si="41"/>
        <v>0</v>
      </c>
      <c r="Q194" s="185">
        <v>0</v>
      </c>
      <c r="R194" s="185">
        <f t="shared" si="42"/>
        <v>0</v>
      </c>
      <c r="S194" s="185">
        <v>0</v>
      </c>
      <c r="T194" s="186">
        <f t="shared" si="4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7" t="s">
        <v>143</v>
      </c>
      <c r="AT194" s="187" t="s">
        <v>140</v>
      </c>
      <c r="AU194" s="187" t="s">
        <v>83</v>
      </c>
      <c r="AY194" s="18" t="s">
        <v>129</v>
      </c>
      <c r="BE194" s="188">
        <f t="shared" si="44"/>
        <v>0</v>
      </c>
      <c r="BF194" s="188">
        <f t="shared" si="45"/>
        <v>0</v>
      </c>
      <c r="BG194" s="188">
        <f t="shared" si="46"/>
        <v>0</v>
      </c>
      <c r="BH194" s="188">
        <f t="shared" si="47"/>
        <v>0</v>
      </c>
      <c r="BI194" s="188">
        <f t="shared" si="48"/>
        <v>0</v>
      </c>
      <c r="BJ194" s="18" t="s">
        <v>81</v>
      </c>
      <c r="BK194" s="188">
        <f t="shared" si="49"/>
        <v>0</v>
      </c>
      <c r="BL194" s="18" t="s">
        <v>136</v>
      </c>
      <c r="BM194" s="187" t="s">
        <v>646</v>
      </c>
    </row>
    <row r="195" spans="1:65" s="2" customFormat="1" ht="16.5" customHeight="1">
      <c r="A195" s="35"/>
      <c r="B195" s="36"/>
      <c r="C195" s="194" t="s">
        <v>231</v>
      </c>
      <c r="D195" s="194" t="s">
        <v>140</v>
      </c>
      <c r="E195" s="195" t="s">
        <v>901</v>
      </c>
      <c r="F195" s="196" t="s">
        <v>815</v>
      </c>
      <c r="G195" s="197" t="s">
        <v>345</v>
      </c>
      <c r="H195" s="198">
        <v>1</v>
      </c>
      <c r="I195" s="199"/>
      <c r="J195" s="200">
        <f t="shared" si="40"/>
        <v>0</v>
      </c>
      <c r="K195" s="201"/>
      <c r="L195" s="202"/>
      <c r="M195" s="203" t="s">
        <v>19</v>
      </c>
      <c r="N195" s="204" t="s">
        <v>44</v>
      </c>
      <c r="O195" s="65"/>
      <c r="P195" s="185">
        <f t="shared" si="41"/>
        <v>0</v>
      </c>
      <c r="Q195" s="185">
        <v>0</v>
      </c>
      <c r="R195" s="185">
        <f t="shared" si="42"/>
        <v>0</v>
      </c>
      <c r="S195" s="185">
        <v>0</v>
      </c>
      <c r="T195" s="186">
        <f t="shared" si="4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7" t="s">
        <v>143</v>
      </c>
      <c r="AT195" s="187" t="s">
        <v>140</v>
      </c>
      <c r="AU195" s="187" t="s">
        <v>83</v>
      </c>
      <c r="AY195" s="18" t="s">
        <v>129</v>
      </c>
      <c r="BE195" s="188">
        <f t="shared" si="44"/>
        <v>0</v>
      </c>
      <c r="BF195" s="188">
        <f t="shared" si="45"/>
        <v>0</v>
      </c>
      <c r="BG195" s="188">
        <f t="shared" si="46"/>
        <v>0</v>
      </c>
      <c r="BH195" s="188">
        <f t="shared" si="47"/>
        <v>0</v>
      </c>
      <c r="BI195" s="188">
        <f t="shared" si="48"/>
        <v>0</v>
      </c>
      <c r="BJ195" s="18" t="s">
        <v>81</v>
      </c>
      <c r="BK195" s="188">
        <f t="shared" si="49"/>
        <v>0</v>
      </c>
      <c r="BL195" s="18" t="s">
        <v>136</v>
      </c>
      <c r="BM195" s="187" t="s">
        <v>649</v>
      </c>
    </row>
    <row r="196" spans="1:65" s="2" customFormat="1" ht="21.75" customHeight="1">
      <c r="A196" s="35"/>
      <c r="B196" s="36"/>
      <c r="C196" s="194" t="s">
        <v>483</v>
      </c>
      <c r="D196" s="194" t="s">
        <v>140</v>
      </c>
      <c r="E196" s="195" t="s">
        <v>902</v>
      </c>
      <c r="F196" s="196" t="s">
        <v>903</v>
      </c>
      <c r="G196" s="197" t="s">
        <v>345</v>
      </c>
      <c r="H196" s="198">
        <v>1</v>
      </c>
      <c r="I196" s="199"/>
      <c r="J196" s="200">
        <f t="shared" si="40"/>
        <v>0</v>
      </c>
      <c r="K196" s="201"/>
      <c r="L196" s="202"/>
      <c r="M196" s="203" t="s">
        <v>19</v>
      </c>
      <c r="N196" s="204" t="s">
        <v>44</v>
      </c>
      <c r="O196" s="65"/>
      <c r="P196" s="185">
        <f t="shared" si="41"/>
        <v>0</v>
      </c>
      <c r="Q196" s="185">
        <v>0</v>
      </c>
      <c r="R196" s="185">
        <f t="shared" si="42"/>
        <v>0</v>
      </c>
      <c r="S196" s="185">
        <v>0</v>
      </c>
      <c r="T196" s="186">
        <f t="shared" si="4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7" t="s">
        <v>143</v>
      </c>
      <c r="AT196" s="187" t="s">
        <v>140</v>
      </c>
      <c r="AU196" s="187" t="s">
        <v>83</v>
      </c>
      <c r="AY196" s="18" t="s">
        <v>129</v>
      </c>
      <c r="BE196" s="188">
        <f t="shared" si="44"/>
        <v>0</v>
      </c>
      <c r="BF196" s="188">
        <f t="shared" si="45"/>
        <v>0</v>
      </c>
      <c r="BG196" s="188">
        <f t="shared" si="46"/>
        <v>0</v>
      </c>
      <c r="BH196" s="188">
        <f t="shared" si="47"/>
        <v>0</v>
      </c>
      <c r="BI196" s="188">
        <f t="shared" si="48"/>
        <v>0</v>
      </c>
      <c r="BJ196" s="18" t="s">
        <v>81</v>
      </c>
      <c r="BK196" s="188">
        <f t="shared" si="49"/>
        <v>0</v>
      </c>
      <c r="BL196" s="18" t="s">
        <v>136</v>
      </c>
      <c r="BM196" s="187" t="s">
        <v>652</v>
      </c>
    </row>
    <row r="197" spans="1:65" s="2" customFormat="1" ht="16.5" customHeight="1">
      <c r="A197" s="35"/>
      <c r="B197" s="36"/>
      <c r="C197" s="194" t="s">
        <v>236</v>
      </c>
      <c r="D197" s="194" t="s">
        <v>140</v>
      </c>
      <c r="E197" s="195" t="s">
        <v>904</v>
      </c>
      <c r="F197" s="196" t="s">
        <v>816</v>
      </c>
      <c r="G197" s="197" t="s">
        <v>345</v>
      </c>
      <c r="H197" s="198">
        <v>1</v>
      </c>
      <c r="I197" s="199"/>
      <c r="J197" s="200">
        <f t="shared" si="40"/>
        <v>0</v>
      </c>
      <c r="K197" s="201"/>
      <c r="L197" s="202"/>
      <c r="M197" s="203" t="s">
        <v>19</v>
      </c>
      <c r="N197" s="204" t="s">
        <v>44</v>
      </c>
      <c r="O197" s="65"/>
      <c r="P197" s="185">
        <f t="shared" si="41"/>
        <v>0</v>
      </c>
      <c r="Q197" s="185">
        <v>0</v>
      </c>
      <c r="R197" s="185">
        <f t="shared" si="42"/>
        <v>0</v>
      </c>
      <c r="S197" s="185">
        <v>0</v>
      </c>
      <c r="T197" s="186">
        <f t="shared" si="4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7" t="s">
        <v>143</v>
      </c>
      <c r="AT197" s="187" t="s">
        <v>140</v>
      </c>
      <c r="AU197" s="187" t="s">
        <v>83</v>
      </c>
      <c r="AY197" s="18" t="s">
        <v>129</v>
      </c>
      <c r="BE197" s="188">
        <f t="shared" si="44"/>
        <v>0</v>
      </c>
      <c r="BF197" s="188">
        <f t="shared" si="45"/>
        <v>0</v>
      </c>
      <c r="BG197" s="188">
        <f t="shared" si="46"/>
        <v>0</v>
      </c>
      <c r="BH197" s="188">
        <f t="shared" si="47"/>
        <v>0</v>
      </c>
      <c r="BI197" s="188">
        <f t="shared" si="48"/>
        <v>0</v>
      </c>
      <c r="BJ197" s="18" t="s">
        <v>81</v>
      </c>
      <c r="BK197" s="188">
        <f t="shared" si="49"/>
        <v>0</v>
      </c>
      <c r="BL197" s="18" t="s">
        <v>136</v>
      </c>
      <c r="BM197" s="187" t="s">
        <v>655</v>
      </c>
    </row>
    <row r="198" spans="1:65" s="2" customFormat="1" ht="16.5" customHeight="1">
      <c r="A198" s="35"/>
      <c r="B198" s="36"/>
      <c r="C198" s="194" t="s">
        <v>488</v>
      </c>
      <c r="D198" s="194" t="s">
        <v>140</v>
      </c>
      <c r="E198" s="195" t="s">
        <v>905</v>
      </c>
      <c r="F198" s="196" t="s">
        <v>817</v>
      </c>
      <c r="G198" s="197" t="s">
        <v>345</v>
      </c>
      <c r="H198" s="198">
        <v>1</v>
      </c>
      <c r="I198" s="199"/>
      <c r="J198" s="200">
        <f t="shared" si="40"/>
        <v>0</v>
      </c>
      <c r="K198" s="201"/>
      <c r="L198" s="202"/>
      <c r="M198" s="203" t="s">
        <v>19</v>
      </c>
      <c r="N198" s="204" t="s">
        <v>44</v>
      </c>
      <c r="O198" s="65"/>
      <c r="P198" s="185">
        <f t="shared" si="41"/>
        <v>0</v>
      </c>
      <c r="Q198" s="185">
        <v>0</v>
      </c>
      <c r="R198" s="185">
        <f t="shared" si="42"/>
        <v>0</v>
      </c>
      <c r="S198" s="185">
        <v>0</v>
      </c>
      <c r="T198" s="186">
        <f t="shared" si="4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7" t="s">
        <v>143</v>
      </c>
      <c r="AT198" s="187" t="s">
        <v>140</v>
      </c>
      <c r="AU198" s="187" t="s">
        <v>83</v>
      </c>
      <c r="AY198" s="18" t="s">
        <v>129</v>
      </c>
      <c r="BE198" s="188">
        <f t="shared" si="44"/>
        <v>0</v>
      </c>
      <c r="BF198" s="188">
        <f t="shared" si="45"/>
        <v>0</v>
      </c>
      <c r="BG198" s="188">
        <f t="shared" si="46"/>
        <v>0</v>
      </c>
      <c r="BH198" s="188">
        <f t="shared" si="47"/>
        <v>0</v>
      </c>
      <c r="BI198" s="188">
        <f t="shared" si="48"/>
        <v>0</v>
      </c>
      <c r="BJ198" s="18" t="s">
        <v>81</v>
      </c>
      <c r="BK198" s="188">
        <f t="shared" si="49"/>
        <v>0</v>
      </c>
      <c r="BL198" s="18" t="s">
        <v>136</v>
      </c>
      <c r="BM198" s="187" t="s">
        <v>658</v>
      </c>
    </row>
    <row r="199" spans="1:65" s="2" customFormat="1" ht="16.5" customHeight="1">
      <c r="A199" s="35"/>
      <c r="B199" s="36"/>
      <c r="C199" s="194" t="s">
        <v>659</v>
      </c>
      <c r="D199" s="194" t="s">
        <v>140</v>
      </c>
      <c r="E199" s="195" t="s">
        <v>906</v>
      </c>
      <c r="F199" s="196" t="s">
        <v>818</v>
      </c>
      <c r="G199" s="197" t="s">
        <v>345</v>
      </c>
      <c r="H199" s="198">
        <v>1</v>
      </c>
      <c r="I199" s="199"/>
      <c r="J199" s="200">
        <f t="shared" si="40"/>
        <v>0</v>
      </c>
      <c r="K199" s="201"/>
      <c r="L199" s="202"/>
      <c r="M199" s="203" t="s">
        <v>19</v>
      </c>
      <c r="N199" s="204" t="s">
        <v>44</v>
      </c>
      <c r="O199" s="65"/>
      <c r="P199" s="185">
        <f t="shared" si="41"/>
        <v>0</v>
      </c>
      <c r="Q199" s="185">
        <v>0</v>
      </c>
      <c r="R199" s="185">
        <f t="shared" si="42"/>
        <v>0</v>
      </c>
      <c r="S199" s="185">
        <v>0</v>
      </c>
      <c r="T199" s="186">
        <f t="shared" si="4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7" t="s">
        <v>143</v>
      </c>
      <c r="AT199" s="187" t="s">
        <v>140</v>
      </c>
      <c r="AU199" s="187" t="s">
        <v>83</v>
      </c>
      <c r="AY199" s="18" t="s">
        <v>129</v>
      </c>
      <c r="BE199" s="188">
        <f t="shared" si="44"/>
        <v>0</v>
      </c>
      <c r="BF199" s="188">
        <f t="shared" si="45"/>
        <v>0</v>
      </c>
      <c r="BG199" s="188">
        <f t="shared" si="46"/>
        <v>0</v>
      </c>
      <c r="BH199" s="188">
        <f t="shared" si="47"/>
        <v>0</v>
      </c>
      <c r="BI199" s="188">
        <f t="shared" si="48"/>
        <v>0</v>
      </c>
      <c r="BJ199" s="18" t="s">
        <v>81</v>
      </c>
      <c r="BK199" s="188">
        <f t="shared" si="49"/>
        <v>0</v>
      </c>
      <c r="BL199" s="18" t="s">
        <v>136</v>
      </c>
      <c r="BM199" s="187" t="s">
        <v>662</v>
      </c>
    </row>
    <row r="200" spans="1:65" s="2" customFormat="1" ht="16.5" customHeight="1">
      <c r="A200" s="35"/>
      <c r="B200" s="36"/>
      <c r="C200" s="194" t="s">
        <v>491</v>
      </c>
      <c r="D200" s="194" t="s">
        <v>140</v>
      </c>
      <c r="E200" s="195" t="s">
        <v>907</v>
      </c>
      <c r="F200" s="196" t="s">
        <v>819</v>
      </c>
      <c r="G200" s="197" t="s">
        <v>345</v>
      </c>
      <c r="H200" s="198">
        <v>6</v>
      </c>
      <c r="I200" s="199"/>
      <c r="J200" s="200">
        <f t="shared" si="40"/>
        <v>0</v>
      </c>
      <c r="K200" s="201"/>
      <c r="L200" s="202"/>
      <c r="M200" s="203" t="s">
        <v>19</v>
      </c>
      <c r="N200" s="204" t="s">
        <v>44</v>
      </c>
      <c r="O200" s="65"/>
      <c r="P200" s="185">
        <f t="shared" si="41"/>
        <v>0</v>
      </c>
      <c r="Q200" s="185">
        <v>0</v>
      </c>
      <c r="R200" s="185">
        <f t="shared" si="42"/>
        <v>0</v>
      </c>
      <c r="S200" s="185">
        <v>0</v>
      </c>
      <c r="T200" s="186">
        <f t="shared" si="4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7" t="s">
        <v>143</v>
      </c>
      <c r="AT200" s="187" t="s">
        <v>140</v>
      </c>
      <c r="AU200" s="187" t="s">
        <v>83</v>
      </c>
      <c r="AY200" s="18" t="s">
        <v>129</v>
      </c>
      <c r="BE200" s="188">
        <f t="shared" si="44"/>
        <v>0</v>
      </c>
      <c r="BF200" s="188">
        <f t="shared" si="45"/>
        <v>0</v>
      </c>
      <c r="BG200" s="188">
        <f t="shared" si="46"/>
        <v>0</v>
      </c>
      <c r="BH200" s="188">
        <f t="shared" si="47"/>
        <v>0</v>
      </c>
      <c r="BI200" s="188">
        <f t="shared" si="48"/>
        <v>0</v>
      </c>
      <c r="BJ200" s="18" t="s">
        <v>81</v>
      </c>
      <c r="BK200" s="188">
        <f t="shared" si="49"/>
        <v>0</v>
      </c>
      <c r="BL200" s="18" t="s">
        <v>136</v>
      </c>
      <c r="BM200" s="187" t="s">
        <v>665</v>
      </c>
    </row>
    <row r="201" spans="1:65" s="2" customFormat="1" ht="16.5" customHeight="1">
      <c r="A201" s="35"/>
      <c r="B201" s="36"/>
      <c r="C201" s="194" t="s">
        <v>666</v>
      </c>
      <c r="D201" s="194" t="s">
        <v>140</v>
      </c>
      <c r="E201" s="195" t="s">
        <v>908</v>
      </c>
      <c r="F201" s="196" t="s">
        <v>820</v>
      </c>
      <c r="G201" s="197" t="s">
        <v>345</v>
      </c>
      <c r="H201" s="198">
        <v>1</v>
      </c>
      <c r="I201" s="199"/>
      <c r="J201" s="200">
        <f t="shared" si="40"/>
        <v>0</v>
      </c>
      <c r="K201" s="201"/>
      <c r="L201" s="202"/>
      <c r="M201" s="203" t="s">
        <v>19</v>
      </c>
      <c r="N201" s="204" t="s">
        <v>44</v>
      </c>
      <c r="O201" s="65"/>
      <c r="P201" s="185">
        <f t="shared" si="41"/>
        <v>0</v>
      </c>
      <c r="Q201" s="185">
        <v>0</v>
      </c>
      <c r="R201" s="185">
        <f t="shared" si="42"/>
        <v>0</v>
      </c>
      <c r="S201" s="185">
        <v>0</v>
      </c>
      <c r="T201" s="186">
        <f t="shared" si="4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7" t="s">
        <v>143</v>
      </c>
      <c r="AT201" s="187" t="s">
        <v>140</v>
      </c>
      <c r="AU201" s="187" t="s">
        <v>83</v>
      </c>
      <c r="AY201" s="18" t="s">
        <v>129</v>
      </c>
      <c r="BE201" s="188">
        <f t="shared" si="44"/>
        <v>0</v>
      </c>
      <c r="BF201" s="188">
        <f t="shared" si="45"/>
        <v>0</v>
      </c>
      <c r="BG201" s="188">
        <f t="shared" si="46"/>
        <v>0</v>
      </c>
      <c r="BH201" s="188">
        <f t="shared" si="47"/>
        <v>0</v>
      </c>
      <c r="BI201" s="188">
        <f t="shared" si="48"/>
        <v>0</v>
      </c>
      <c r="BJ201" s="18" t="s">
        <v>81</v>
      </c>
      <c r="BK201" s="188">
        <f t="shared" si="49"/>
        <v>0</v>
      </c>
      <c r="BL201" s="18" t="s">
        <v>136</v>
      </c>
      <c r="BM201" s="187" t="s">
        <v>669</v>
      </c>
    </row>
    <row r="202" spans="1:65" s="2" customFormat="1" ht="16.5" customHeight="1">
      <c r="A202" s="35"/>
      <c r="B202" s="36"/>
      <c r="C202" s="194" t="s">
        <v>495</v>
      </c>
      <c r="D202" s="194" t="s">
        <v>140</v>
      </c>
      <c r="E202" s="195" t="s">
        <v>909</v>
      </c>
      <c r="F202" s="196" t="s">
        <v>822</v>
      </c>
      <c r="G202" s="197" t="s">
        <v>345</v>
      </c>
      <c r="H202" s="198">
        <v>1</v>
      </c>
      <c r="I202" s="199"/>
      <c r="J202" s="200">
        <f t="shared" si="40"/>
        <v>0</v>
      </c>
      <c r="K202" s="201"/>
      <c r="L202" s="202"/>
      <c r="M202" s="203" t="s">
        <v>19</v>
      </c>
      <c r="N202" s="204" t="s">
        <v>44</v>
      </c>
      <c r="O202" s="65"/>
      <c r="P202" s="185">
        <f t="shared" si="41"/>
        <v>0</v>
      </c>
      <c r="Q202" s="185">
        <v>0</v>
      </c>
      <c r="R202" s="185">
        <f t="shared" si="42"/>
        <v>0</v>
      </c>
      <c r="S202" s="185">
        <v>0</v>
      </c>
      <c r="T202" s="186">
        <f t="shared" si="4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7" t="s">
        <v>143</v>
      </c>
      <c r="AT202" s="187" t="s">
        <v>140</v>
      </c>
      <c r="AU202" s="187" t="s">
        <v>83</v>
      </c>
      <c r="AY202" s="18" t="s">
        <v>129</v>
      </c>
      <c r="BE202" s="188">
        <f t="shared" si="44"/>
        <v>0</v>
      </c>
      <c r="BF202" s="188">
        <f t="shared" si="45"/>
        <v>0</v>
      </c>
      <c r="BG202" s="188">
        <f t="shared" si="46"/>
        <v>0</v>
      </c>
      <c r="BH202" s="188">
        <f t="shared" si="47"/>
        <v>0</v>
      </c>
      <c r="BI202" s="188">
        <f t="shared" si="48"/>
        <v>0</v>
      </c>
      <c r="BJ202" s="18" t="s">
        <v>81</v>
      </c>
      <c r="BK202" s="188">
        <f t="shared" si="49"/>
        <v>0</v>
      </c>
      <c r="BL202" s="18" t="s">
        <v>136</v>
      </c>
      <c r="BM202" s="187" t="s">
        <v>672</v>
      </c>
    </row>
    <row r="203" spans="1:65" s="2" customFormat="1" ht="24.2" customHeight="1">
      <c r="A203" s="35"/>
      <c r="B203" s="36"/>
      <c r="C203" s="194" t="s">
        <v>673</v>
      </c>
      <c r="D203" s="194" t="s">
        <v>140</v>
      </c>
      <c r="E203" s="195" t="s">
        <v>910</v>
      </c>
      <c r="F203" s="196" t="s">
        <v>823</v>
      </c>
      <c r="G203" s="197" t="s">
        <v>345</v>
      </c>
      <c r="H203" s="198">
        <v>1</v>
      </c>
      <c r="I203" s="199"/>
      <c r="J203" s="200">
        <f t="shared" si="40"/>
        <v>0</v>
      </c>
      <c r="K203" s="201"/>
      <c r="L203" s="202"/>
      <c r="M203" s="203" t="s">
        <v>19</v>
      </c>
      <c r="N203" s="204" t="s">
        <v>44</v>
      </c>
      <c r="O203" s="65"/>
      <c r="P203" s="185">
        <f t="shared" si="41"/>
        <v>0</v>
      </c>
      <c r="Q203" s="185">
        <v>0</v>
      </c>
      <c r="R203" s="185">
        <f t="shared" si="42"/>
        <v>0</v>
      </c>
      <c r="S203" s="185">
        <v>0</v>
      </c>
      <c r="T203" s="186">
        <f t="shared" si="4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7" t="s">
        <v>143</v>
      </c>
      <c r="AT203" s="187" t="s">
        <v>140</v>
      </c>
      <c r="AU203" s="187" t="s">
        <v>83</v>
      </c>
      <c r="AY203" s="18" t="s">
        <v>129</v>
      </c>
      <c r="BE203" s="188">
        <f t="shared" si="44"/>
        <v>0</v>
      </c>
      <c r="BF203" s="188">
        <f t="shared" si="45"/>
        <v>0</v>
      </c>
      <c r="BG203" s="188">
        <f t="shared" si="46"/>
        <v>0</v>
      </c>
      <c r="BH203" s="188">
        <f t="shared" si="47"/>
        <v>0</v>
      </c>
      <c r="BI203" s="188">
        <f t="shared" si="48"/>
        <v>0</v>
      </c>
      <c r="BJ203" s="18" t="s">
        <v>81</v>
      </c>
      <c r="BK203" s="188">
        <f t="shared" si="49"/>
        <v>0</v>
      </c>
      <c r="BL203" s="18" t="s">
        <v>136</v>
      </c>
      <c r="BM203" s="187" t="s">
        <v>676</v>
      </c>
    </row>
    <row r="204" spans="1:65" s="2" customFormat="1" ht="16.5" customHeight="1">
      <c r="A204" s="35"/>
      <c r="B204" s="36"/>
      <c r="C204" s="194" t="s">
        <v>498</v>
      </c>
      <c r="D204" s="194" t="s">
        <v>140</v>
      </c>
      <c r="E204" s="195" t="s">
        <v>911</v>
      </c>
      <c r="F204" s="196" t="s">
        <v>824</v>
      </c>
      <c r="G204" s="197" t="s">
        <v>345</v>
      </c>
      <c r="H204" s="198">
        <v>4</v>
      </c>
      <c r="I204" s="199"/>
      <c r="J204" s="200">
        <f t="shared" si="40"/>
        <v>0</v>
      </c>
      <c r="K204" s="201"/>
      <c r="L204" s="202"/>
      <c r="M204" s="203" t="s">
        <v>19</v>
      </c>
      <c r="N204" s="204" t="s">
        <v>44</v>
      </c>
      <c r="O204" s="65"/>
      <c r="P204" s="185">
        <f t="shared" si="41"/>
        <v>0</v>
      </c>
      <c r="Q204" s="185">
        <v>0</v>
      </c>
      <c r="R204" s="185">
        <f t="shared" si="42"/>
        <v>0</v>
      </c>
      <c r="S204" s="185">
        <v>0</v>
      </c>
      <c r="T204" s="186">
        <f t="shared" si="4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7" t="s">
        <v>143</v>
      </c>
      <c r="AT204" s="187" t="s">
        <v>140</v>
      </c>
      <c r="AU204" s="187" t="s">
        <v>83</v>
      </c>
      <c r="AY204" s="18" t="s">
        <v>129</v>
      </c>
      <c r="BE204" s="188">
        <f t="shared" si="44"/>
        <v>0</v>
      </c>
      <c r="BF204" s="188">
        <f t="shared" si="45"/>
        <v>0</v>
      </c>
      <c r="BG204" s="188">
        <f t="shared" si="46"/>
        <v>0</v>
      </c>
      <c r="BH204" s="188">
        <f t="shared" si="47"/>
        <v>0</v>
      </c>
      <c r="BI204" s="188">
        <f t="shared" si="48"/>
        <v>0</v>
      </c>
      <c r="BJ204" s="18" t="s">
        <v>81</v>
      </c>
      <c r="BK204" s="188">
        <f t="shared" si="49"/>
        <v>0</v>
      </c>
      <c r="BL204" s="18" t="s">
        <v>136</v>
      </c>
      <c r="BM204" s="187" t="s">
        <v>679</v>
      </c>
    </row>
    <row r="205" spans="1:65" s="2" customFormat="1" ht="16.5" customHeight="1">
      <c r="A205" s="35"/>
      <c r="B205" s="36"/>
      <c r="C205" s="194" t="s">
        <v>680</v>
      </c>
      <c r="D205" s="194" t="s">
        <v>140</v>
      </c>
      <c r="E205" s="195" t="s">
        <v>912</v>
      </c>
      <c r="F205" s="196" t="s">
        <v>825</v>
      </c>
      <c r="G205" s="197" t="s">
        <v>391</v>
      </c>
      <c r="H205" s="198">
        <v>1</v>
      </c>
      <c r="I205" s="199"/>
      <c r="J205" s="200">
        <f t="shared" si="40"/>
        <v>0</v>
      </c>
      <c r="K205" s="201"/>
      <c r="L205" s="202"/>
      <c r="M205" s="203" t="s">
        <v>19</v>
      </c>
      <c r="N205" s="204" t="s">
        <v>44</v>
      </c>
      <c r="O205" s="65"/>
      <c r="P205" s="185">
        <f t="shared" si="41"/>
        <v>0</v>
      </c>
      <c r="Q205" s="185">
        <v>0</v>
      </c>
      <c r="R205" s="185">
        <f t="shared" si="42"/>
        <v>0</v>
      </c>
      <c r="S205" s="185">
        <v>0</v>
      </c>
      <c r="T205" s="186">
        <f t="shared" si="4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7" t="s">
        <v>143</v>
      </c>
      <c r="AT205" s="187" t="s">
        <v>140</v>
      </c>
      <c r="AU205" s="187" t="s">
        <v>83</v>
      </c>
      <c r="AY205" s="18" t="s">
        <v>129</v>
      </c>
      <c r="BE205" s="188">
        <f t="shared" si="44"/>
        <v>0</v>
      </c>
      <c r="BF205" s="188">
        <f t="shared" si="45"/>
        <v>0</v>
      </c>
      <c r="BG205" s="188">
        <f t="shared" si="46"/>
        <v>0</v>
      </c>
      <c r="BH205" s="188">
        <f t="shared" si="47"/>
        <v>0</v>
      </c>
      <c r="BI205" s="188">
        <f t="shared" si="48"/>
        <v>0</v>
      </c>
      <c r="BJ205" s="18" t="s">
        <v>81</v>
      </c>
      <c r="BK205" s="188">
        <f t="shared" si="49"/>
        <v>0</v>
      </c>
      <c r="BL205" s="18" t="s">
        <v>136</v>
      </c>
      <c r="BM205" s="187" t="s">
        <v>683</v>
      </c>
    </row>
    <row r="206" spans="1:65" s="2" customFormat="1" ht="16.5" customHeight="1">
      <c r="A206" s="35"/>
      <c r="B206" s="36"/>
      <c r="C206" s="175" t="s">
        <v>502</v>
      </c>
      <c r="D206" s="175" t="s">
        <v>132</v>
      </c>
      <c r="E206" s="176" t="s">
        <v>913</v>
      </c>
      <c r="F206" s="177" t="s">
        <v>826</v>
      </c>
      <c r="G206" s="178" t="s">
        <v>345</v>
      </c>
      <c r="H206" s="179">
        <v>1</v>
      </c>
      <c r="I206" s="180"/>
      <c r="J206" s="181">
        <f t="shared" si="40"/>
        <v>0</v>
      </c>
      <c r="K206" s="182"/>
      <c r="L206" s="40"/>
      <c r="M206" s="183" t="s">
        <v>19</v>
      </c>
      <c r="N206" s="184" t="s">
        <v>44</v>
      </c>
      <c r="O206" s="65"/>
      <c r="P206" s="185">
        <f t="shared" si="41"/>
        <v>0</v>
      </c>
      <c r="Q206" s="185">
        <v>0</v>
      </c>
      <c r="R206" s="185">
        <f t="shared" si="42"/>
        <v>0</v>
      </c>
      <c r="S206" s="185">
        <v>0</v>
      </c>
      <c r="T206" s="186">
        <f t="shared" si="4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7" t="s">
        <v>136</v>
      </c>
      <c r="AT206" s="187" t="s">
        <v>132</v>
      </c>
      <c r="AU206" s="187" t="s">
        <v>83</v>
      </c>
      <c r="AY206" s="18" t="s">
        <v>129</v>
      </c>
      <c r="BE206" s="188">
        <f t="shared" si="44"/>
        <v>0</v>
      </c>
      <c r="BF206" s="188">
        <f t="shared" si="45"/>
        <v>0</v>
      </c>
      <c r="BG206" s="188">
        <f t="shared" si="46"/>
        <v>0</v>
      </c>
      <c r="BH206" s="188">
        <f t="shared" si="47"/>
        <v>0</v>
      </c>
      <c r="BI206" s="188">
        <f t="shared" si="48"/>
        <v>0</v>
      </c>
      <c r="BJ206" s="18" t="s">
        <v>81</v>
      </c>
      <c r="BK206" s="188">
        <f t="shared" si="49"/>
        <v>0</v>
      </c>
      <c r="BL206" s="18" t="s">
        <v>136</v>
      </c>
      <c r="BM206" s="187" t="s">
        <v>686</v>
      </c>
    </row>
    <row r="207" spans="1:65" s="12" customFormat="1" ht="22.9" customHeight="1">
      <c r="B207" s="159"/>
      <c r="C207" s="160"/>
      <c r="D207" s="161" t="s">
        <v>72</v>
      </c>
      <c r="E207" s="173" t="s">
        <v>773</v>
      </c>
      <c r="F207" s="173" t="s">
        <v>914</v>
      </c>
      <c r="G207" s="160"/>
      <c r="H207" s="160"/>
      <c r="I207" s="163"/>
      <c r="J207" s="174">
        <f>BK207</f>
        <v>0</v>
      </c>
      <c r="K207" s="160"/>
      <c r="L207" s="165"/>
      <c r="M207" s="166"/>
      <c r="N207" s="167"/>
      <c r="O207" s="167"/>
      <c r="P207" s="168">
        <f>SUM(P208:P214)</f>
        <v>0</v>
      </c>
      <c r="Q207" s="167"/>
      <c r="R207" s="168">
        <f>SUM(R208:R214)</f>
        <v>0</v>
      </c>
      <c r="S207" s="167"/>
      <c r="T207" s="169">
        <f>SUM(T208:T214)</f>
        <v>0</v>
      </c>
      <c r="AR207" s="170" t="s">
        <v>81</v>
      </c>
      <c r="AT207" s="171" t="s">
        <v>72</v>
      </c>
      <c r="AU207" s="171" t="s">
        <v>81</v>
      </c>
      <c r="AY207" s="170" t="s">
        <v>129</v>
      </c>
      <c r="BK207" s="172">
        <f>SUM(BK208:BK214)</f>
        <v>0</v>
      </c>
    </row>
    <row r="208" spans="1:65" s="2" customFormat="1" ht="37.9" customHeight="1">
      <c r="A208" s="35"/>
      <c r="B208" s="36"/>
      <c r="C208" s="194" t="s">
        <v>687</v>
      </c>
      <c r="D208" s="194" t="s">
        <v>140</v>
      </c>
      <c r="E208" s="195" t="s">
        <v>915</v>
      </c>
      <c r="F208" s="196" t="s">
        <v>398</v>
      </c>
      <c r="G208" s="197" t="s">
        <v>345</v>
      </c>
      <c r="H208" s="198">
        <v>1</v>
      </c>
      <c r="I208" s="199"/>
      <c r="J208" s="200">
        <f t="shared" ref="J208:J214" si="50">ROUND(I208*H208,2)</f>
        <v>0</v>
      </c>
      <c r="K208" s="201"/>
      <c r="L208" s="202"/>
      <c r="M208" s="203" t="s">
        <v>19</v>
      </c>
      <c r="N208" s="204" t="s">
        <v>44</v>
      </c>
      <c r="O208" s="65"/>
      <c r="P208" s="185">
        <f t="shared" ref="P208:P214" si="51">O208*H208</f>
        <v>0</v>
      </c>
      <c r="Q208" s="185">
        <v>0</v>
      </c>
      <c r="R208" s="185">
        <f t="shared" ref="R208:R214" si="52">Q208*H208</f>
        <v>0</v>
      </c>
      <c r="S208" s="185">
        <v>0</v>
      </c>
      <c r="T208" s="186">
        <f t="shared" ref="T208:T214" si="53"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7" t="s">
        <v>143</v>
      </c>
      <c r="AT208" s="187" t="s">
        <v>140</v>
      </c>
      <c r="AU208" s="187" t="s">
        <v>83</v>
      </c>
      <c r="AY208" s="18" t="s">
        <v>129</v>
      </c>
      <c r="BE208" s="188">
        <f t="shared" ref="BE208:BE214" si="54">IF(N208="základní",J208,0)</f>
        <v>0</v>
      </c>
      <c r="BF208" s="188">
        <f t="shared" ref="BF208:BF214" si="55">IF(N208="snížená",J208,0)</f>
        <v>0</v>
      </c>
      <c r="BG208" s="188">
        <f t="shared" ref="BG208:BG214" si="56">IF(N208="zákl. přenesená",J208,0)</f>
        <v>0</v>
      </c>
      <c r="BH208" s="188">
        <f t="shared" ref="BH208:BH214" si="57">IF(N208="sníž. přenesená",J208,0)</f>
        <v>0</v>
      </c>
      <c r="BI208" s="188">
        <f t="shared" ref="BI208:BI214" si="58">IF(N208="nulová",J208,0)</f>
        <v>0</v>
      </c>
      <c r="BJ208" s="18" t="s">
        <v>81</v>
      </c>
      <c r="BK208" s="188">
        <f t="shared" ref="BK208:BK214" si="59">ROUND(I208*H208,2)</f>
        <v>0</v>
      </c>
      <c r="BL208" s="18" t="s">
        <v>136</v>
      </c>
      <c r="BM208" s="187" t="s">
        <v>690</v>
      </c>
    </row>
    <row r="209" spans="1:65" s="2" customFormat="1" ht="16.5" customHeight="1">
      <c r="A209" s="35"/>
      <c r="B209" s="36"/>
      <c r="C209" s="194" t="s">
        <v>505</v>
      </c>
      <c r="D209" s="194" t="s">
        <v>140</v>
      </c>
      <c r="E209" s="195" t="s">
        <v>916</v>
      </c>
      <c r="F209" s="196" t="s">
        <v>917</v>
      </c>
      <c r="G209" s="197" t="s">
        <v>345</v>
      </c>
      <c r="H209" s="198">
        <v>1</v>
      </c>
      <c r="I209" s="199"/>
      <c r="J209" s="200">
        <f t="shared" si="50"/>
        <v>0</v>
      </c>
      <c r="K209" s="201"/>
      <c r="L209" s="202"/>
      <c r="M209" s="203" t="s">
        <v>19</v>
      </c>
      <c r="N209" s="204" t="s">
        <v>44</v>
      </c>
      <c r="O209" s="65"/>
      <c r="P209" s="185">
        <f t="shared" si="51"/>
        <v>0</v>
      </c>
      <c r="Q209" s="185">
        <v>0</v>
      </c>
      <c r="R209" s="185">
        <f t="shared" si="52"/>
        <v>0</v>
      </c>
      <c r="S209" s="185">
        <v>0</v>
      </c>
      <c r="T209" s="186">
        <f t="shared" si="5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7" t="s">
        <v>143</v>
      </c>
      <c r="AT209" s="187" t="s">
        <v>140</v>
      </c>
      <c r="AU209" s="187" t="s">
        <v>83</v>
      </c>
      <c r="AY209" s="18" t="s">
        <v>129</v>
      </c>
      <c r="BE209" s="188">
        <f t="shared" si="54"/>
        <v>0</v>
      </c>
      <c r="BF209" s="188">
        <f t="shared" si="55"/>
        <v>0</v>
      </c>
      <c r="BG209" s="188">
        <f t="shared" si="56"/>
        <v>0</v>
      </c>
      <c r="BH209" s="188">
        <f t="shared" si="57"/>
        <v>0</v>
      </c>
      <c r="BI209" s="188">
        <f t="shared" si="58"/>
        <v>0</v>
      </c>
      <c r="BJ209" s="18" t="s">
        <v>81</v>
      </c>
      <c r="BK209" s="188">
        <f t="shared" si="59"/>
        <v>0</v>
      </c>
      <c r="BL209" s="18" t="s">
        <v>136</v>
      </c>
      <c r="BM209" s="187" t="s">
        <v>693</v>
      </c>
    </row>
    <row r="210" spans="1:65" s="2" customFormat="1" ht="16.5" customHeight="1">
      <c r="A210" s="35"/>
      <c r="B210" s="36"/>
      <c r="C210" s="194" t="s">
        <v>694</v>
      </c>
      <c r="D210" s="194" t="s">
        <v>140</v>
      </c>
      <c r="E210" s="195" t="s">
        <v>918</v>
      </c>
      <c r="F210" s="196" t="s">
        <v>919</v>
      </c>
      <c r="G210" s="197" t="s">
        <v>345</v>
      </c>
      <c r="H210" s="198">
        <v>1</v>
      </c>
      <c r="I210" s="199"/>
      <c r="J210" s="200">
        <f t="shared" si="50"/>
        <v>0</v>
      </c>
      <c r="K210" s="201"/>
      <c r="L210" s="202"/>
      <c r="M210" s="203" t="s">
        <v>19</v>
      </c>
      <c r="N210" s="204" t="s">
        <v>44</v>
      </c>
      <c r="O210" s="65"/>
      <c r="P210" s="185">
        <f t="shared" si="51"/>
        <v>0</v>
      </c>
      <c r="Q210" s="185">
        <v>0</v>
      </c>
      <c r="R210" s="185">
        <f t="shared" si="52"/>
        <v>0</v>
      </c>
      <c r="S210" s="185">
        <v>0</v>
      </c>
      <c r="T210" s="186">
        <f t="shared" si="5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7" t="s">
        <v>143</v>
      </c>
      <c r="AT210" s="187" t="s">
        <v>140</v>
      </c>
      <c r="AU210" s="187" t="s">
        <v>83</v>
      </c>
      <c r="AY210" s="18" t="s">
        <v>129</v>
      </c>
      <c r="BE210" s="188">
        <f t="shared" si="54"/>
        <v>0</v>
      </c>
      <c r="BF210" s="188">
        <f t="shared" si="55"/>
        <v>0</v>
      </c>
      <c r="BG210" s="188">
        <f t="shared" si="56"/>
        <v>0</v>
      </c>
      <c r="BH210" s="188">
        <f t="shared" si="57"/>
        <v>0</v>
      </c>
      <c r="BI210" s="188">
        <f t="shared" si="58"/>
        <v>0</v>
      </c>
      <c r="BJ210" s="18" t="s">
        <v>81</v>
      </c>
      <c r="BK210" s="188">
        <f t="shared" si="59"/>
        <v>0</v>
      </c>
      <c r="BL210" s="18" t="s">
        <v>136</v>
      </c>
      <c r="BM210" s="187" t="s">
        <v>698</v>
      </c>
    </row>
    <row r="211" spans="1:65" s="2" customFormat="1" ht="16.5" customHeight="1">
      <c r="A211" s="35"/>
      <c r="B211" s="36"/>
      <c r="C211" s="194" t="s">
        <v>509</v>
      </c>
      <c r="D211" s="194" t="s">
        <v>140</v>
      </c>
      <c r="E211" s="195" t="s">
        <v>920</v>
      </c>
      <c r="F211" s="196" t="s">
        <v>874</v>
      </c>
      <c r="G211" s="197" t="s">
        <v>345</v>
      </c>
      <c r="H211" s="198">
        <v>1</v>
      </c>
      <c r="I211" s="199"/>
      <c r="J211" s="200">
        <f t="shared" si="50"/>
        <v>0</v>
      </c>
      <c r="K211" s="201"/>
      <c r="L211" s="202"/>
      <c r="M211" s="203" t="s">
        <v>19</v>
      </c>
      <c r="N211" s="204" t="s">
        <v>44</v>
      </c>
      <c r="O211" s="65"/>
      <c r="P211" s="185">
        <f t="shared" si="51"/>
        <v>0</v>
      </c>
      <c r="Q211" s="185">
        <v>0</v>
      </c>
      <c r="R211" s="185">
        <f t="shared" si="52"/>
        <v>0</v>
      </c>
      <c r="S211" s="185">
        <v>0</v>
      </c>
      <c r="T211" s="186">
        <f t="shared" si="5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7" t="s">
        <v>143</v>
      </c>
      <c r="AT211" s="187" t="s">
        <v>140</v>
      </c>
      <c r="AU211" s="187" t="s">
        <v>83</v>
      </c>
      <c r="AY211" s="18" t="s">
        <v>129</v>
      </c>
      <c r="BE211" s="188">
        <f t="shared" si="54"/>
        <v>0</v>
      </c>
      <c r="BF211" s="188">
        <f t="shared" si="55"/>
        <v>0</v>
      </c>
      <c r="BG211" s="188">
        <f t="shared" si="56"/>
        <v>0</v>
      </c>
      <c r="BH211" s="188">
        <f t="shared" si="57"/>
        <v>0</v>
      </c>
      <c r="BI211" s="188">
        <f t="shared" si="58"/>
        <v>0</v>
      </c>
      <c r="BJ211" s="18" t="s">
        <v>81</v>
      </c>
      <c r="BK211" s="188">
        <f t="shared" si="59"/>
        <v>0</v>
      </c>
      <c r="BL211" s="18" t="s">
        <v>136</v>
      </c>
      <c r="BM211" s="187" t="s">
        <v>701</v>
      </c>
    </row>
    <row r="212" spans="1:65" s="2" customFormat="1" ht="16.5" customHeight="1">
      <c r="A212" s="35"/>
      <c r="B212" s="36"/>
      <c r="C212" s="194" t="s">
        <v>702</v>
      </c>
      <c r="D212" s="194" t="s">
        <v>140</v>
      </c>
      <c r="E212" s="195" t="s">
        <v>921</v>
      </c>
      <c r="F212" s="196" t="s">
        <v>411</v>
      </c>
      <c r="G212" s="197" t="s">
        <v>345</v>
      </c>
      <c r="H212" s="198">
        <v>1</v>
      </c>
      <c r="I212" s="199"/>
      <c r="J212" s="200">
        <f t="shared" si="50"/>
        <v>0</v>
      </c>
      <c r="K212" s="201"/>
      <c r="L212" s="202"/>
      <c r="M212" s="203" t="s">
        <v>19</v>
      </c>
      <c r="N212" s="204" t="s">
        <v>44</v>
      </c>
      <c r="O212" s="65"/>
      <c r="P212" s="185">
        <f t="shared" si="51"/>
        <v>0</v>
      </c>
      <c r="Q212" s="185">
        <v>0</v>
      </c>
      <c r="R212" s="185">
        <f t="shared" si="52"/>
        <v>0</v>
      </c>
      <c r="S212" s="185">
        <v>0</v>
      </c>
      <c r="T212" s="186">
        <f t="shared" si="5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7" t="s">
        <v>143</v>
      </c>
      <c r="AT212" s="187" t="s">
        <v>140</v>
      </c>
      <c r="AU212" s="187" t="s">
        <v>83</v>
      </c>
      <c r="AY212" s="18" t="s">
        <v>129</v>
      </c>
      <c r="BE212" s="188">
        <f t="shared" si="54"/>
        <v>0</v>
      </c>
      <c r="BF212" s="188">
        <f t="shared" si="55"/>
        <v>0</v>
      </c>
      <c r="BG212" s="188">
        <f t="shared" si="56"/>
        <v>0</v>
      </c>
      <c r="BH212" s="188">
        <f t="shared" si="57"/>
        <v>0</v>
      </c>
      <c r="BI212" s="188">
        <f t="shared" si="58"/>
        <v>0</v>
      </c>
      <c r="BJ212" s="18" t="s">
        <v>81</v>
      </c>
      <c r="BK212" s="188">
        <f t="shared" si="59"/>
        <v>0</v>
      </c>
      <c r="BL212" s="18" t="s">
        <v>136</v>
      </c>
      <c r="BM212" s="187" t="s">
        <v>705</v>
      </c>
    </row>
    <row r="213" spans="1:65" s="2" customFormat="1" ht="21.75" customHeight="1">
      <c r="A213" s="35"/>
      <c r="B213" s="36"/>
      <c r="C213" s="194" t="s">
        <v>512</v>
      </c>
      <c r="D213" s="194" t="s">
        <v>140</v>
      </c>
      <c r="E213" s="195" t="s">
        <v>922</v>
      </c>
      <c r="F213" s="196" t="s">
        <v>923</v>
      </c>
      <c r="G213" s="197" t="s">
        <v>345</v>
      </c>
      <c r="H213" s="198">
        <v>1</v>
      </c>
      <c r="I213" s="199"/>
      <c r="J213" s="200">
        <f t="shared" si="50"/>
        <v>0</v>
      </c>
      <c r="K213" s="201"/>
      <c r="L213" s="202"/>
      <c r="M213" s="203" t="s">
        <v>19</v>
      </c>
      <c r="N213" s="204" t="s">
        <v>44</v>
      </c>
      <c r="O213" s="65"/>
      <c r="P213" s="185">
        <f t="shared" si="51"/>
        <v>0</v>
      </c>
      <c r="Q213" s="185">
        <v>0</v>
      </c>
      <c r="R213" s="185">
        <f t="shared" si="52"/>
        <v>0</v>
      </c>
      <c r="S213" s="185">
        <v>0</v>
      </c>
      <c r="T213" s="186">
        <f t="shared" si="5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7" t="s">
        <v>143</v>
      </c>
      <c r="AT213" s="187" t="s">
        <v>140</v>
      </c>
      <c r="AU213" s="187" t="s">
        <v>83</v>
      </c>
      <c r="AY213" s="18" t="s">
        <v>129</v>
      </c>
      <c r="BE213" s="188">
        <f t="shared" si="54"/>
        <v>0</v>
      </c>
      <c r="BF213" s="188">
        <f t="shared" si="55"/>
        <v>0</v>
      </c>
      <c r="BG213" s="188">
        <f t="shared" si="56"/>
        <v>0</v>
      </c>
      <c r="BH213" s="188">
        <f t="shared" si="57"/>
        <v>0</v>
      </c>
      <c r="BI213" s="188">
        <f t="shared" si="58"/>
        <v>0</v>
      </c>
      <c r="BJ213" s="18" t="s">
        <v>81</v>
      </c>
      <c r="BK213" s="188">
        <f t="shared" si="59"/>
        <v>0</v>
      </c>
      <c r="BL213" s="18" t="s">
        <v>136</v>
      </c>
      <c r="BM213" s="187" t="s">
        <v>924</v>
      </c>
    </row>
    <row r="214" spans="1:65" s="2" customFormat="1" ht="16.5" customHeight="1">
      <c r="A214" s="35"/>
      <c r="B214" s="36"/>
      <c r="C214" s="175" t="s">
        <v>709</v>
      </c>
      <c r="D214" s="175" t="s">
        <v>132</v>
      </c>
      <c r="E214" s="176" t="s">
        <v>925</v>
      </c>
      <c r="F214" s="177" t="s">
        <v>826</v>
      </c>
      <c r="G214" s="178" t="s">
        <v>345</v>
      </c>
      <c r="H214" s="179">
        <v>1</v>
      </c>
      <c r="I214" s="180"/>
      <c r="J214" s="181">
        <f t="shared" si="50"/>
        <v>0</v>
      </c>
      <c r="K214" s="182"/>
      <c r="L214" s="40"/>
      <c r="M214" s="183" t="s">
        <v>19</v>
      </c>
      <c r="N214" s="184" t="s">
        <v>44</v>
      </c>
      <c r="O214" s="65"/>
      <c r="P214" s="185">
        <f t="shared" si="51"/>
        <v>0</v>
      </c>
      <c r="Q214" s="185">
        <v>0</v>
      </c>
      <c r="R214" s="185">
        <f t="shared" si="52"/>
        <v>0</v>
      </c>
      <c r="S214" s="185">
        <v>0</v>
      </c>
      <c r="T214" s="186">
        <f t="shared" si="5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7" t="s">
        <v>136</v>
      </c>
      <c r="AT214" s="187" t="s">
        <v>132</v>
      </c>
      <c r="AU214" s="187" t="s">
        <v>83</v>
      </c>
      <c r="AY214" s="18" t="s">
        <v>129</v>
      </c>
      <c r="BE214" s="188">
        <f t="shared" si="54"/>
        <v>0</v>
      </c>
      <c r="BF214" s="188">
        <f t="shared" si="55"/>
        <v>0</v>
      </c>
      <c r="BG214" s="188">
        <f t="shared" si="56"/>
        <v>0</v>
      </c>
      <c r="BH214" s="188">
        <f t="shared" si="57"/>
        <v>0</v>
      </c>
      <c r="BI214" s="188">
        <f t="shared" si="58"/>
        <v>0</v>
      </c>
      <c r="BJ214" s="18" t="s">
        <v>81</v>
      </c>
      <c r="BK214" s="188">
        <f t="shared" si="59"/>
        <v>0</v>
      </c>
      <c r="BL214" s="18" t="s">
        <v>136</v>
      </c>
      <c r="BM214" s="187" t="s">
        <v>708</v>
      </c>
    </row>
    <row r="215" spans="1:65" s="12" customFormat="1" ht="22.9" customHeight="1">
      <c r="B215" s="159"/>
      <c r="C215" s="160"/>
      <c r="D215" s="161" t="s">
        <v>72</v>
      </c>
      <c r="E215" s="173" t="s">
        <v>926</v>
      </c>
      <c r="F215" s="173" t="s">
        <v>927</v>
      </c>
      <c r="G215" s="160"/>
      <c r="H215" s="160"/>
      <c r="I215" s="163"/>
      <c r="J215" s="174">
        <f>BK215</f>
        <v>0</v>
      </c>
      <c r="K215" s="160"/>
      <c r="L215" s="165"/>
      <c r="M215" s="166"/>
      <c r="N215" s="167"/>
      <c r="O215" s="167"/>
      <c r="P215" s="168">
        <f>P216</f>
        <v>0</v>
      </c>
      <c r="Q215" s="167"/>
      <c r="R215" s="168">
        <f>R216</f>
        <v>0</v>
      </c>
      <c r="S215" s="167"/>
      <c r="T215" s="169">
        <f>T216</f>
        <v>0</v>
      </c>
      <c r="AR215" s="170" t="s">
        <v>81</v>
      </c>
      <c r="AT215" s="171" t="s">
        <v>72</v>
      </c>
      <c r="AU215" s="171" t="s">
        <v>81</v>
      </c>
      <c r="AY215" s="170" t="s">
        <v>129</v>
      </c>
      <c r="BK215" s="172">
        <f>BK216</f>
        <v>0</v>
      </c>
    </row>
    <row r="216" spans="1:65" s="2" customFormat="1" ht="16.5" customHeight="1">
      <c r="A216" s="35"/>
      <c r="B216" s="36"/>
      <c r="C216" s="175" t="s">
        <v>516</v>
      </c>
      <c r="D216" s="175" t="s">
        <v>132</v>
      </c>
      <c r="E216" s="176" t="s">
        <v>928</v>
      </c>
      <c r="F216" s="177" t="s">
        <v>929</v>
      </c>
      <c r="G216" s="178" t="s">
        <v>391</v>
      </c>
      <c r="H216" s="179">
        <v>1</v>
      </c>
      <c r="I216" s="180"/>
      <c r="J216" s="181">
        <f>ROUND(I216*H216,2)</f>
        <v>0</v>
      </c>
      <c r="K216" s="182"/>
      <c r="L216" s="40"/>
      <c r="M216" s="183" t="s">
        <v>19</v>
      </c>
      <c r="N216" s="184" t="s">
        <v>44</v>
      </c>
      <c r="O216" s="65"/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7" t="s">
        <v>136</v>
      </c>
      <c r="AT216" s="187" t="s">
        <v>132</v>
      </c>
      <c r="AU216" s="187" t="s">
        <v>83</v>
      </c>
      <c r="AY216" s="18" t="s">
        <v>129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8" t="s">
        <v>81</v>
      </c>
      <c r="BK216" s="188">
        <f>ROUND(I216*H216,2)</f>
        <v>0</v>
      </c>
      <c r="BL216" s="18" t="s">
        <v>136</v>
      </c>
      <c r="BM216" s="187" t="s">
        <v>712</v>
      </c>
    </row>
    <row r="217" spans="1:65" s="12" customFormat="1" ht="25.9" customHeight="1">
      <c r="B217" s="159"/>
      <c r="C217" s="160"/>
      <c r="D217" s="161" t="s">
        <v>72</v>
      </c>
      <c r="E217" s="162" t="s">
        <v>425</v>
      </c>
      <c r="F217" s="162" t="s">
        <v>426</v>
      </c>
      <c r="G217" s="160"/>
      <c r="H217" s="160"/>
      <c r="I217" s="163"/>
      <c r="J217" s="164">
        <f>BK217</f>
        <v>0</v>
      </c>
      <c r="K217" s="160"/>
      <c r="L217" s="165"/>
      <c r="M217" s="166"/>
      <c r="N217" s="167"/>
      <c r="O217" s="167"/>
      <c r="P217" s="168">
        <f>SUM(P218:P268)</f>
        <v>0</v>
      </c>
      <c r="Q217" s="167"/>
      <c r="R217" s="168">
        <f>SUM(R218:R268)</f>
        <v>0</v>
      </c>
      <c r="S217" s="167"/>
      <c r="T217" s="169">
        <f>SUM(T218:T268)</f>
        <v>0</v>
      </c>
      <c r="AR217" s="170" t="s">
        <v>81</v>
      </c>
      <c r="AT217" s="171" t="s">
        <v>72</v>
      </c>
      <c r="AU217" s="171" t="s">
        <v>73</v>
      </c>
      <c r="AY217" s="170" t="s">
        <v>129</v>
      </c>
      <c r="BK217" s="172">
        <f>SUM(BK218:BK268)</f>
        <v>0</v>
      </c>
    </row>
    <row r="218" spans="1:65" s="2" customFormat="1" ht="24.2" customHeight="1">
      <c r="A218" s="35"/>
      <c r="B218" s="36"/>
      <c r="C218" s="194" t="s">
        <v>720</v>
      </c>
      <c r="D218" s="194" t="s">
        <v>140</v>
      </c>
      <c r="E218" s="195" t="s">
        <v>427</v>
      </c>
      <c r="F218" s="196" t="s">
        <v>930</v>
      </c>
      <c r="G218" s="197" t="s">
        <v>345</v>
      </c>
      <c r="H218" s="198">
        <v>269</v>
      </c>
      <c r="I218" s="199"/>
      <c r="J218" s="200">
        <f t="shared" ref="J218:J249" si="60">ROUND(I218*H218,2)</f>
        <v>0</v>
      </c>
      <c r="K218" s="201"/>
      <c r="L218" s="202"/>
      <c r="M218" s="203" t="s">
        <v>19</v>
      </c>
      <c r="N218" s="204" t="s">
        <v>44</v>
      </c>
      <c r="O218" s="65"/>
      <c r="P218" s="185">
        <f t="shared" ref="P218:P249" si="61">O218*H218</f>
        <v>0</v>
      </c>
      <c r="Q218" s="185">
        <v>0</v>
      </c>
      <c r="R218" s="185">
        <f t="shared" ref="R218:R249" si="62">Q218*H218</f>
        <v>0</v>
      </c>
      <c r="S218" s="185">
        <v>0</v>
      </c>
      <c r="T218" s="186">
        <f t="shared" ref="T218:T249" si="63"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7" t="s">
        <v>143</v>
      </c>
      <c r="AT218" s="187" t="s">
        <v>140</v>
      </c>
      <c r="AU218" s="187" t="s">
        <v>81</v>
      </c>
      <c r="AY218" s="18" t="s">
        <v>129</v>
      </c>
      <c r="BE218" s="188">
        <f t="shared" ref="BE218:BE249" si="64">IF(N218="základní",J218,0)</f>
        <v>0</v>
      </c>
      <c r="BF218" s="188">
        <f t="shared" ref="BF218:BF249" si="65">IF(N218="snížená",J218,0)</f>
        <v>0</v>
      </c>
      <c r="BG218" s="188">
        <f t="shared" ref="BG218:BG249" si="66">IF(N218="zákl. přenesená",J218,0)</f>
        <v>0</v>
      </c>
      <c r="BH218" s="188">
        <f t="shared" ref="BH218:BH249" si="67">IF(N218="sníž. přenesená",J218,0)</f>
        <v>0</v>
      </c>
      <c r="BI218" s="188">
        <f t="shared" ref="BI218:BI249" si="68">IF(N218="nulová",J218,0)</f>
        <v>0</v>
      </c>
      <c r="BJ218" s="18" t="s">
        <v>81</v>
      </c>
      <c r="BK218" s="188">
        <f t="shared" ref="BK218:BK249" si="69">ROUND(I218*H218,2)</f>
        <v>0</v>
      </c>
      <c r="BL218" s="18" t="s">
        <v>136</v>
      </c>
      <c r="BM218" s="187" t="s">
        <v>715</v>
      </c>
    </row>
    <row r="219" spans="1:65" s="2" customFormat="1" ht="16.5" customHeight="1">
      <c r="A219" s="35"/>
      <c r="B219" s="36"/>
      <c r="C219" s="194" t="s">
        <v>519</v>
      </c>
      <c r="D219" s="194" t="s">
        <v>140</v>
      </c>
      <c r="E219" s="195" t="s">
        <v>431</v>
      </c>
      <c r="F219" s="196" t="s">
        <v>931</v>
      </c>
      <c r="G219" s="197" t="s">
        <v>345</v>
      </c>
      <c r="H219" s="198">
        <v>36</v>
      </c>
      <c r="I219" s="199"/>
      <c r="J219" s="200">
        <f t="shared" si="60"/>
        <v>0</v>
      </c>
      <c r="K219" s="201"/>
      <c r="L219" s="202"/>
      <c r="M219" s="203" t="s">
        <v>19</v>
      </c>
      <c r="N219" s="204" t="s">
        <v>44</v>
      </c>
      <c r="O219" s="65"/>
      <c r="P219" s="185">
        <f t="shared" si="61"/>
        <v>0</v>
      </c>
      <c r="Q219" s="185">
        <v>0</v>
      </c>
      <c r="R219" s="185">
        <f t="shared" si="62"/>
        <v>0</v>
      </c>
      <c r="S219" s="185">
        <v>0</v>
      </c>
      <c r="T219" s="186">
        <f t="shared" si="6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7" t="s">
        <v>143</v>
      </c>
      <c r="AT219" s="187" t="s">
        <v>140</v>
      </c>
      <c r="AU219" s="187" t="s">
        <v>81</v>
      </c>
      <c r="AY219" s="18" t="s">
        <v>129</v>
      </c>
      <c r="BE219" s="188">
        <f t="shared" si="64"/>
        <v>0</v>
      </c>
      <c r="BF219" s="188">
        <f t="shared" si="65"/>
        <v>0</v>
      </c>
      <c r="BG219" s="188">
        <f t="shared" si="66"/>
        <v>0</v>
      </c>
      <c r="BH219" s="188">
        <f t="shared" si="67"/>
        <v>0</v>
      </c>
      <c r="BI219" s="188">
        <f t="shared" si="68"/>
        <v>0</v>
      </c>
      <c r="BJ219" s="18" t="s">
        <v>81</v>
      </c>
      <c r="BK219" s="188">
        <f t="shared" si="69"/>
        <v>0</v>
      </c>
      <c r="BL219" s="18" t="s">
        <v>136</v>
      </c>
      <c r="BM219" s="187" t="s">
        <v>723</v>
      </c>
    </row>
    <row r="220" spans="1:65" s="2" customFormat="1" ht="16.5" customHeight="1">
      <c r="A220" s="35"/>
      <c r="B220" s="36"/>
      <c r="C220" s="194" t="s">
        <v>727</v>
      </c>
      <c r="D220" s="194" t="s">
        <v>140</v>
      </c>
      <c r="E220" s="195" t="s">
        <v>434</v>
      </c>
      <c r="F220" s="196" t="s">
        <v>932</v>
      </c>
      <c r="G220" s="197" t="s">
        <v>345</v>
      </c>
      <c r="H220" s="198">
        <v>35</v>
      </c>
      <c r="I220" s="199"/>
      <c r="J220" s="200">
        <f t="shared" si="60"/>
        <v>0</v>
      </c>
      <c r="K220" s="201"/>
      <c r="L220" s="202"/>
      <c r="M220" s="203" t="s">
        <v>19</v>
      </c>
      <c r="N220" s="204" t="s">
        <v>44</v>
      </c>
      <c r="O220" s="65"/>
      <c r="P220" s="185">
        <f t="shared" si="61"/>
        <v>0</v>
      </c>
      <c r="Q220" s="185">
        <v>0</v>
      </c>
      <c r="R220" s="185">
        <f t="shared" si="62"/>
        <v>0</v>
      </c>
      <c r="S220" s="185">
        <v>0</v>
      </c>
      <c r="T220" s="186">
        <f t="shared" si="6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7" t="s">
        <v>143</v>
      </c>
      <c r="AT220" s="187" t="s">
        <v>140</v>
      </c>
      <c r="AU220" s="187" t="s">
        <v>81</v>
      </c>
      <c r="AY220" s="18" t="s">
        <v>129</v>
      </c>
      <c r="BE220" s="188">
        <f t="shared" si="64"/>
        <v>0</v>
      </c>
      <c r="BF220" s="188">
        <f t="shared" si="65"/>
        <v>0</v>
      </c>
      <c r="BG220" s="188">
        <f t="shared" si="66"/>
        <v>0</v>
      </c>
      <c r="BH220" s="188">
        <f t="shared" si="67"/>
        <v>0</v>
      </c>
      <c r="BI220" s="188">
        <f t="shared" si="68"/>
        <v>0</v>
      </c>
      <c r="BJ220" s="18" t="s">
        <v>81</v>
      </c>
      <c r="BK220" s="188">
        <f t="shared" si="69"/>
        <v>0</v>
      </c>
      <c r="BL220" s="18" t="s">
        <v>136</v>
      </c>
      <c r="BM220" s="187" t="s">
        <v>726</v>
      </c>
    </row>
    <row r="221" spans="1:65" s="2" customFormat="1" ht="16.5" customHeight="1">
      <c r="A221" s="35"/>
      <c r="B221" s="36"/>
      <c r="C221" s="194" t="s">
        <v>523</v>
      </c>
      <c r="D221" s="194" t="s">
        <v>140</v>
      </c>
      <c r="E221" s="195" t="s">
        <v>438</v>
      </c>
      <c r="F221" s="196" t="s">
        <v>933</v>
      </c>
      <c r="G221" s="197" t="s">
        <v>345</v>
      </c>
      <c r="H221" s="198">
        <v>22</v>
      </c>
      <c r="I221" s="199"/>
      <c r="J221" s="200">
        <f t="shared" si="60"/>
        <v>0</v>
      </c>
      <c r="K221" s="201"/>
      <c r="L221" s="202"/>
      <c r="M221" s="203" t="s">
        <v>19</v>
      </c>
      <c r="N221" s="204" t="s">
        <v>44</v>
      </c>
      <c r="O221" s="65"/>
      <c r="P221" s="185">
        <f t="shared" si="61"/>
        <v>0</v>
      </c>
      <c r="Q221" s="185">
        <v>0</v>
      </c>
      <c r="R221" s="185">
        <f t="shared" si="62"/>
        <v>0</v>
      </c>
      <c r="S221" s="185">
        <v>0</v>
      </c>
      <c r="T221" s="186">
        <f t="shared" si="6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7" t="s">
        <v>143</v>
      </c>
      <c r="AT221" s="187" t="s">
        <v>140</v>
      </c>
      <c r="AU221" s="187" t="s">
        <v>81</v>
      </c>
      <c r="AY221" s="18" t="s">
        <v>129</v>
      </c>
      <c r="BE221" s="188">
        <f t="shared" si="64"/>
        <v>0</v>
      </c>
      <c r="BF221" s="188">
        <f t="shared" si="65"/>
        <v>0</v>
      </c>
      <c r="BG221" s="188">
        <f t="shared" si="66"/>
        <v>0</v>
      </c>
      <c r="BH221" s="188">
        <f t="shared" si="67"/>
        <v>0</v>
      </c>
      <c r="BI221" s="188">
        <f t="shared" si="68"/>
        <v>0</v>
      </c>
      <c r="BJ221" s="18" t="s">
        <v>81</v>
      </c>
      <c r="BK221" s="188">
        <f t="shared" si="69"/>
        <v>0</v>
      </c>
      <c r="BL221" s="18" t="s">
        <v>136</v>
      </c>
      <c r="BM221" s="187" t="s">
        <v>730</v>
      </c>
    </row>
    <row r="222" spans="1:65" s="2" customFormat="1" ht="16.5" customHeight="1">
      <c r="A222" s="35"/>
      <c r="B222" s="36"/>
      <c r="C222" s="194" t="s">
        <v>734</v>
      </c>
      <c r="D222" s="194" t="s">
        <v>140</v>
      </c>
      <c r="E222" s="195" t="s">
        <v>441</v>
      </c>
      <c r="F222" s="196" t="s">
        <v>934</v>
      </c>
      <c r="G222" s="197" t="s">
        <v>345</v>
      </c>
      <c r="H222" s="198">
        <v>2</v>
      </c>
      <c r="I222" s="199"/>
      <c r="J222" s="200">
        <f t="shared" si="60"/>
        <v>0</v>
      </c>
      <c r="K222" s="201"/>
      <c r="L222" s="202"/>
      <c r="M222" s="203" t="s">
        <v>19</v>
      </c>
      <c r="N222" s="204" t="s">
        <v>44</v>
      </c>
      <c r="O222" s="65"/>
      <c r="P222" s="185">
        <f t="shared" si="61"/>
        <v>0</v>
      </c>
      <c r="Q222" s="185">
        <v>0</v>
      </c>
      <c r="R222" s="185">
        <f t="shared" si="62"/>
        <v>0</v>
      </c>
      <c r="S222" s="185">
        <v>0</v>
      </c>
      <c r="T222" s="186">
        <f t="shared" si="6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7" t="s">
        <v>143</v>
      </c>
      <c r="AT222" s="187" t="s">
        <v>140</v>
      </c>
      <c r="AU222" s="187" t="s">
        <v>81</v>
      </c>
      <c r="AY222" s="18" t="s">
        <v>129</v>
      </c>
      <c r="BE222" s="188">
        <f t="shared" si="64"/>
        <v>0</v>
      </c>
      <c r="BF222" s="188">
        <f t="shared" si="65"/>
        <v>0</v>
      </c>
      <c r="BG222" s="188">
        <f t="shared" si="66"/>
        <v>0</v>
      </c>
      <c r="BH222" s="188">
        <f t="shared" si="67"/>
        <v>0</v>
      </c>
      <c r="BI222" s="188">
        <f t="shared" si="68"/>
        <v>0</v>
      </c>
      <c r="BJ222" s="18" t="s">
        <v>81</v>
      </c>
      <c r="BK222" s="188">
        <f t="shared" si="69"/>
        <v>0</v>
      </c>
      <c r="BL222" s="18" t="s">
        <v>136</v>
      </c>
      <c r="BM222" s="187" t="s">
        <v>733</v>
      </c>
    </row>
    <row r="223" spans="1:65" s="2" customFormat="1" ht="16.5" customHeight="1">
      <c r="A223" s="35"/>
      <c r="B223" s="36"/>
      <c r="C223" s="194" t="s">
        <v>526</v>
      </c>
      <c r="D223" s="194" t="s">
        <v>140</v>
      </c>
      <c r="E223" s="195" t="s">
        <v>445</v>
      </c>
      <c r="F223" s="196" t="s">
        <v>935</v>
      </c>
      <c r="G223" s="197" t="s">
        <v>345</v>
      </c>
      <c r="H223" s="198">
        <v>1</v>
      </c>
      <c r="I223" s="199"/>
      <c r="J223" s="200">
        <f t="shared" si="60"/>
        <v>0</v>
      </c>
      <c r="K223" s="201"/>
      <c r="L223" s="202"/>
      <c r="M223" s="203" t="s">
        <v>19</v>
      </c>
      <c r="N223" s="204" t="s">
        <v>44</v>
      </c>
      <c r="O223" s="65"/>
      <c r="P223" s="185">
        <f t="shared" si="61"/>
        <v>0</v>
      </c>
      <c r="Q223" s="185">
        <v>0</v>
      </c>
      <c r="R223" s="185">
        <f t="shared" si="62"/>
        <v>0</v>
      </c>
      <c r="S223" s="185">
        <v>0</v>
      </c>
      <c r="T223" s="186">
        <f t="shared" si="6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7" t="s">
        <v>143</v>
      </c>
      <c r="AT223" s="187" t="s">
        <v>140</v>
      </c>
      <c r="AU223" s="187" t="s">
        <v>81</v>
      </c>
      <c r="AY223" s="18" t="s">
        <v>129</v>
      </c>
      <c r="BE223" s="188">
        <f t="shared" si="64"/>
        <v>0</v>
      </c>
      <c r="BF223" s="188">
        <f t="shared" si="65"/>
        <v>0</v>
      </c>
      <c r="BG223" s="188">
        <f t="shared" si="66"/>
        <v>0</v>
      </c>
      <c r="BH223" s="188">
        <f t="shared" si="67"/>
        <v>0</v>
      </c>
      <c r="BI223" s="188">
        <f t="shared" si="68"/>
        <v>0</v>
      </c>
      <c r="BJ223" s="18" t="s">
        <v>81</v>
      </c>
      <c r="BK223" s="188">
        <f t="shared" si="69"/>
        <v>0</v>
      </c>
      <c r="BL223" s="18" t="s">
        <v>136</v>
      </c>
      <c r="BM223" s="187" t="s">
        <v>737</v>
      </c>
    </row>
    <row r="224" spans="1:65" s="2" customFormat="1" ht="16.5" customHeight="1">
      <c r="A224" s="35"/>
      <c r="B224" s="36"/>
      <c r="C224" s="194" t="s">
        <v>741</v>
      </c>
      <c r="D224" s="194" t="s">
        <v>140</v>
      </c>
      <c r="E224" s="195" t="s">
        <v>448</v>
      </c>
      <c r="F224" s="196" t="s">
        <v>936</v>
      </c>
      <c r="G224" s="197" t="s">
        <v>155</v>
      </c>
      <c r="H224" s="198">
        <v>180</v>
      </c>
      <c r="I224" s="199"/>
      <c r="J224" s="200">
        <f t="shared" si="60"/>
        <v>0</v>
      </c>
      <c r="K224" s="201"/>
      <c r="L224" s="202"/>
      <c r="M224" s="203" t="s">
        <v>19</v>
      </c>
      <c r="N224" s="204" t="s">
        <v>44</v>
      </c>
      <c r="O224" s="65"/>
      <c r="P224" s="185">
        <f t="shared" si="61"/>
        <v>0</v>
      </c>
      <c r="Q224" s="185">
        <v>0</v>
      </c>
      <c r="R224" s="185">
        <f t="shared" si="62"/>
        <v>0</v>
      </c>
      <c r="S224" s="185">
        <v>0</v>
      </c>
      <c r="T224" s="186">
        <f t="shared" si="6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7" t="s">
        <v>143</v>
      </c>
      <c r="AT224" s="187" t="s">
        <v>140</v>
      </c>
      <c r="AU224" s="187" t="s">
        <v>81</v>
      </c>
      <c r="AY224" s="18" t="s">
        <v>129</v>
      </c>
      <c r="BE224" s="188">
        <f t="shared" si="64"/>
        <v>0</v>
      </c>
      <c r="BF224" s="188">
        <f t="shared" si="65"/>
        <v>0</v>
      </c>
      <c r="BG224" s="188">
        <f t="shared" si="66"/>
        <v>0</v>
      </c>
      <c r="BH224" s="188">
        <f t="shared" si="67"/>
        <v>0</v>
      </c>
      <c r="BI224" s="188">
        <f t="shared" si="68"/>
        <v>0</v>
      </c>
      <c r="BJ224" s="18" t="s">
        <v>81</v>
      </c>
      <c r="BK224" s="188">
        <f t="shared" si="69"/>
        <v>0</v>
      </c>
      <c r="BL224" s="18" t="s">
        <v>136</v>
      </c>
      <c r="BM224" s="187" t="s">
        <v>740</v>
      </c>
    </row>
    <row r="225" spans="1:65" s="2" customFormat="1" ht="16.5" customHeight="1">
      <c r="A225" s="35"/>
      <c r="B225" s="36"/>
      <c r="C225" s="194" t="s">
        <v>529</v>
      </c>
      <c r="D225" s="194" t="s">
        <v>140</v>
      </c>
      <c r="E225" s="195" t="s">
        <v>452</v>
      </c>
      <c r="F225" s="196" t="s">
        <v>937</v>
      </c>
      <c r="G225" s="197" t="s">
        <v>155</v>
      </c>
      <c r="H225" s="198">
        <v>30</v>
      </c>
      <c r="I225" s="199"/>
      <c r="J225" s="200">
        <f t="shared" si="60"/>
        <v>0</v>
      </c>
      <c r="K225" s="201"/>
      <c r="L225" s="202"/>
      <c r="M225" s="203" t="s">
        <v>19</v>
      </c>
      <c r="N225" s="204" t="s">
        <v>44</v>
      </c>
      <c r="O225" s="65"/>
      <c r="P225" s="185">
        <f t="shared" si="61"/>
        <v>0</v>
      </c>
      <c r="Q225" s="185">
        <v>0</v>
      </c>
      <c r="R225" s="185">
        <f t="shared" si="62"/>
        <v>0</v>
      </c>
      <c r="S225" s="185">
        <v>0</v>
      </c>
      <c r="T225" s="186">
        <f t="shared" si="6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7" t="s">
        <v>143</v>
      </c>
      <c r="AT225" s="187" t="s">
        <v>140</v>
      </c>
      <c r="AU225" s="187" t="s">
        <v>81</v>
      </c>
      <c r="AY225" s="18" t="s">
        <v>129</v>
      </c>
      <c r="BE225" s="188">
        <f t="shared" si="64"/>
        <v>0</v>
      </c>
      <c r="BF225" s="188">
        <f t="shared" si="65"/>
        <v>0</v>
      </c>
      <c r="BG225" s="188">
        <f t="shared" si="66"/>
        <v>0</v>
      </c>
      <c r="BH225" s="188">
        <f t="shared" si="67"/>
        <v>0</v>
      </c>
      <c r="BI225" s="188">
        <f t="shared" si="68"/>
        <v>0</v>
      </c>
      <c r="BJ225" s="18" t="s">
        <v>81</v>
      </c>
      <c r="BK225" s="188">
        <f t="shared" si="69"/>
        <v>0</v>
      </c>
      <c r="BL225" s="18" t="s">
        <v>136</v>
      </c>
      <c r="BM225" s="187" t="s">
        <v>744</v>
      </c>
    </row>
    <row r="226" spans="1:65" s="2" customFormat="1" ht="16.5" customHeight="1">
      <c r="A226" s="35"/>
      <c r="B226" s="36"/>
      <c r="C226" s="194" t="s">
        <v>748</v>
      </c>
      <c r="D226" s="194" t="s">
        <v>140</v>
      </c>
      <c r="E226" s="195" t="s">
        <v>455</v>
      </c>
      <c r="F226" s="196" t="s">
        <v>938</v>
      </c>
      <c r="G226" s="197" t="s">
        <v>155</v>
      </c>
      <c r="H226" s="198">
        <v>21</v>
      </c>
      <c r="I226" s="199"/>
      <c r="J226" s="200">
        <f t="shared" si="60"/>
        <v>0</v>
      </c>
      <c r="K226" s="201"/>
      <c r="L226" s="202"/>
      <c r="M226" s="203" t="s">
        <v>19</v>
      </c>
      <c r="N226" s="204" t="s">
        <v>44</v>
      </c>
      <c r="O226" s="65"/>
      <c r="P226" s="185">
        <f t="shared" si="61"/>
        <v>0</v>
      </c>
      <c r="Q226" s="185">
        <v>0</v>
      </c>
      <c r="R226" s="185">
        <f t="shared" si="62"/>
        <v>0</v>
      </c>
      <c r="S226" s="185">
        <v>0</v>
      </c>
      <c r="T226" s="186">
        <f t="shared" si="6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7" t="s">
        <v>143</v>
      </c>
      <c r="AT226" s="187" t="s">
        <v>140</v>
      </c>
      <c r="AU226" s="187" t="s">
        <v>81</v>
      </c>
      <c r="AY226" s="18" t="s">
        <v>129</v>
      </c>
      <c r="BE226" s="188">
        <f t="shared" si="64"/>
        <v>0</v>
      </c>
      <c r="BF226" s="188">
        <f t="shared" si="65"/>
        <v>0</v>
      </c>
      <c r="BG226" s="188">
        <f t="shared" si="66"/>
        <v>0</v>
      </c>
      <c r="BH226" s="188">
        <f t="shared" si="67"/>
        <v>0</v>
      </c>
      <c r="BI226" s="188">
        <f t="shared" si="68"/>
        <v>0</v>
      </c>
      <c r="BJ226" s="18" t="s">
        <v>81</v>
      </c>
      <c r="BK226" s="188">
        <f t="shared" si="69"/>
        <v>0</v>
      </c>
      <c r="BL226" s="18" t="s">
        <v>136</v>
      </c>
      <c r="BM226" s="187" t="s">
        <v>747</v>
      </c>
    </row>
    <row r="227" spans="1:65" s="2" customFormat="1" ht="16.5" customHeight="1">
      <c r="A227" s="35"/>
      <c r="B227" s="36"/>
      <c r="C227" s="194" t="s">
        <v>532</v>
      </c>
      <c r="D227" s="194" t="s">
        <v>140</v>
      </c>
      <c r="E227" s="195" t="s">
        <v>458</v>
      </c>
      <c r="F227" s="196" t="s">
        <v>939</v>
      </c>
      <c r="G227" s="197" t="s">
        <v>345</v>
      </c>
      <c r="H227" s="198">
        <v>7</v>
      </c>
      <c r="I227" s="199"/>
      <c r="J227" s="200">
        <f t="shared" si="60"/>
        <v>0</v>
      </c>
      <c r="K227" s="201"/>
      <c r="L227" s="202"/>
      <c r="M227" s="203" t="s">
        <v>19</v>
      </c>
      <c r="N227" s="204" t="s">
        <v>44</v>
      </c>
      <c r="O227" s="65"/>
      <c r="P227" s="185">
        <f t="shared" si="61"/>
        <v>0</v>
      </c>
      <c r="Q227" s="185">
        <v>0</v>
      </c>
      <c r="R227" s="185">
        <f t="shared" si="62"/>
        <v>0</v>
      </c>
      <c r="S227" s="185">
        <v>0</v>
      </c>
      <c r="T227" s="186">
        <f t="shared" si="6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7" t="s">
        <v>143</v>
      </c>
      <c r="AT227" s="187" t="s">
        <v>140</v>
      </c>
      <c r="AU227" s="187" t="s">
        <v>81</v>
      </c>
      <c r="AY227" s="18" t="s">
        <v>129</v>
      </c>
      <c r="BE227" s="188">
        <f t="shared" si="64"/>
        <v>0</v>
      </c>
      <c r="BF227" s="188">
        <f t="shared" si="65"/>
        <v>0</v>
      </c>
      <c r="BG227" s="188">
        <f t="shared" si="66"/>
        <v>0</v>
      </c>
      <c r="BH227" s="188">
        <f t="shared" si="67"/>
        <v>0</v>
      </c>
      <c r="BI227" s="188">
        <f t="shared" si="68"/>
        <v>0</v>
      </c>
      <c r="BJ227" s="18" t="s">
        <v>81</v>
      </c>
      <c r="BK227" s="188">
        <f t="shared" si="69"/>
        <v>0</v>
      </c>
      <c r="BL227" s="18" t="s">
        <v>136</v>
      </c>
      <c r="BM227" s="187" t="s">
        <v>751</v>
      </c>
    </row>
    <row r="228" spans="1:65" s="2" customFormat="1" ht="16.5" customHeight="1">
      <c r="A228" s="35"/>
      <c r="B228" s="36"/>
      <c r="C228" s="194" t="s">
        <v>755</v>
      </c>
      <c r="D228" s="194" t="s">
        <v>140</v>
      </c>
      <c r="E228" s="195" t="s">
        <v>461</v>
      </c>
      <c r="F228" s="196" t="s">
        <v>940</v>
      </c>
      <c r="G228" s="197" t="s">
        <v>345</v>
      </c>
      <c r="H228" s="198">
        <v>400</v>
      </c>
      <c r="I228" s="199"/>
      <c r="J228" s="200">
        <f t="shared" si="60"/>
        <v>0</v>
      </c>
      <c r="K228" s="201"/>
      <c r="L228" s="202"/>
      <c r="M228" s="203" t="s">
        <v>19</v>
      </c>
      <c r="N228" s="204" t="s">
        <v>44</v>
      </c>
      <c r="O228" s="65"/>
      <c r="P228" s="185">
        <f t="shared" si="61"/>
        <v>0</v>
      </c>
      <c r="Q228" s="185">
        <v>0</v>
      </c>
      <c r="R228" s="185">
        <f t="shared" si="62"/>
        <v>0</v>
      </c>
      <c r="S228" s="185">
        <v>0</v>
      </c>
      <c r="T228" s="186">
        <f t="shared" si="6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7" t="s">
        <v>143</v>
      </c>
      <c r="AT228" s="187" t="s">
        <v>140</v>
      </c>
      <c r="AU228" s="187" t="s">
        <v>81</v>
      </c>
      <c r="AY228" s="18" t="s">
        <v>129</v>
      </c>
      <c r="BE228" s="188">
        <f t="shared" si="64"/>
        <v>0</v>
      </c>
      <c r="BF228" s="188">
        <f t="shared" si="65"/>
        <v>0</v>
      </c>
      <c r="BG228" s="188">
        <f t="shared" si="66"/>
        <v>0</v>
      </c>
      <c r="BH228" s="188">
        <f t="shared" si="67"/>
        <v>0</v>
      </c>
      <c r="BI228" s="188">
        <f t="shared" si="68"/>
        <v>0</v>
      </c>
      <c r="BJ228" s="18" t="s">
        <v>81</v>
      </c>
      <c r="BK228" s="188">
        <f t="shared" si="69"/>
        <v>0</v>
      </c>
      <c r="BL228" s="18" t="s">
        <v>136</v>
      </c>
      <c r="BM228" s="187" t="s">
        <v>754</v>
      </c>
    </row>
    <row r="229" spans="1:65" s="2" customFormat="1" ht="16.5" customHeight="1">
      <c r="A229" s="35"/>
      <c r="B229" s="36"/>
      <c r="C229" s="194" t="s">
        <v>536</v>
      </c>
      <c r="D229" s="194" t="s">
        <v>140</v>
      </c>
      <c r="E229" s="195" t="s">
        <v>465</v>
      </c>
      <c r="F229" s="196" t="s">
        <v>941</v>
      </c>
      <c r="G229" s="197" t="s">
        <v>345</v>
      </c>
      <c r="H229" s="198">
        <v>400</v>
      </c>
      <c r="I229" s="199"/>
      <c r="J229" s="200">
        <f t="shared" si="60"/>
        <v>0</v>
      </c>
      <c r="K229" s="201"/>
      <c r="L229" s="202"/>
      <c r="M229" s="203" t="s">
        <v>19</v>
      </c>
      <c r="N229" s="204" t="s">
        <v>44</v>
      </c>
      <c r="O229" s="65"/>
      <c r="P229" s="185">
        <f t="shared" si="61"/>
        <v>0</v>
      </c>
      <c r="Q229" s="185">
        <v>0</v>
      </c>
      <c r="R229" s="185">
        <f t="shared" si="62"/>
        <v>0</v>
      </c>
      <c r="S229" s="185">
        <v>0</v>
      </c>
      <c r="T229" s="186">
        <f t="shared" si="6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7" t="s">
        <v>143</v>
      </c>
      <c r="AT229" s="187" t="s">
        <v>140</v>
      </c>
      <c r="AU229" s="187" t="s">
        <v>81</v>
      </c>
      <c r="AY229" s="18" t="s">
        <v>129</v>
      </c>
      <c r="BE229" s="188">
        <f t="shared" si="64"/>
        <v>0</v>
      </c>
      <c r="BF229" s="188">
        <f t="shared" si="65"/>
        <v>0</v>
      </c>
      <c r="BG229" s="188">
        <f t="shared" si="66"/>
        <v>0</v>
      </c>
      <c r="BH229" s="188">
        <f t="shared" si="67"/>
        <v>0</v>
      </c>
      <c r="BI229" s="188">
        <f t="shared" si="68"/>
        <v>0</v>
      </c>
      <c r="BJ229" s="18" t="s">
        <v>81</v>
      </c>
      <c r="BK229" s="188">
        <f t="shared" si="69"/>
        <v>0</v>
      </c>
      <c r="BL229" s="18" t="s">
        <v>136</v>
      </c>
      <c r="BM229" s="187" t="s">
        <v>758</v>
      </c>
    </row>
    <row r="230" spans="1:65" s="2" customFormat="1" ht="16.5" customHeight="1">
      <c r="A230" s="35"/>
      <c r="B230" s="36"/>
      <c r="C230" s="194" t="s">
        <v>762</v>
      </c>
      <c r="D230" s="194" t="s">
        <v>140</v>
      </c>
      <c r="E230" s="195" t="s">
        <v>468</v>
      </c>
      <c r="F230" s="196" t="s">
        <v>942</v>
      </c>
      <c r="G230" s="197" t="s">
        <v>345</v>
      </c>
      <c r="H230" s="198">
        <v>80</v>
      </c>
      <c r="I230" s="199"/>
      <c r="J230" s="200">
        <f t="shared" si="60"/>
        <v>0</v>
      </c>
      <c r="K230" s="201"/>
      <c r="L230" s="202"/>
      <c r="M230" s="203" t="s">
        <v>19</v>
      </c>
      <c r="N230" s="204" t="s">
        <v>44</v>
      </c>
      <c r="O230" s="65"/>
      <c r="P230" s="185">
        <f t="shared" si="61"/>
        <v>0</v>
      </c>
      <c r="Q230" s="185">
        <v>0</v>
      </c>
      <c r="R230" s="185">
        <f t="shared" si="62"/>
        <v>0</v>
      </c>
      <c r="S230" s="185">
        <v>0</v>
      </c>
      <c r="T230" s="186">
        <f t="shared" si="6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7" t="s">
        <v>143</v>
      </c>
      <c r="AT230" s="187" t="s">
        <v>140</v>
      </c>
      <c r="AU230" s="187" t="s">
        <v>81</v>
      </c>
      <c r="AY230" s="18" t="s">
        <v>129</v>
      </c>
      <c r="BE230" s="188">
        <f t="shared" si="64"/>
        <v>0</v>
      </c>
      <c r="BF230" s="188">
        <f t="shared" si="65"/>
        <v>0</v>
      </c>
      <c r="BG230" s="188">
        <f t="shared" si="66"/>
        <v>0</v>
      </c>
      <c r="BH230" s="188">
        <f t="shared" si="67"/>
        <v>0</v>
      </c>
      <c r="BI230" s="188">
        <f t="shared" si="68"/>
        <v>0</v>
      </c>
      <c r="BJ230" s="18" t="s">
        <v>81</v>
      </c>
      <c r="BK230" s="188">
        <f t="shared" si="69"/>
        <v>0</v>
      </c>
      <c r="BL230" s="18" t="s">
        <v>136</v>
      </c>
      <c r="BM230" s="187" t="s">
        <v>761</v>
      </c>
    </row>
    <row r="231" spans="1:65" s="2" customFormat="1" ht="16.5" customHeight="1">
      <c r="A231" s="35"/>
      <c r="B231" s="36"/>
      <c r="C231" s="194" t="s">
        <v>539</v>
      </c>
      <c r="D231" s="194" t="s">
        <v>140</v>
      </c>
      <c r="E231" s="195" t="s">
        <v>472</v>
      </c>
      <c r="F231" s="196" t="s">
        <v>943</v>
      </c>
      <c r="G231" s="197" t="s">
        <v>345</v>
      </c>
      <c r="H231" s="198">
        <v>80</v>
      </c>
      <c r="I231" s="199"/>
      <c r="J231" s="200">
        <f t="shared" si="60"/>
        <v>0</v>
      </c>
      <c r="K231" s="201"/>
      <c r="L231" s="202"/>
      <c r="M231" s="203" t="s">
        <v>19</v>
      </c>
      <c r="N231" s="204" t="s">
        <v>44</v>
      </c>
      <c r="O231" s="65"/>
      <c r="P231" s="185">
        <f t="shared" si="61"/>
        <v>0</v>
      </c>
      <c r="Q231" s="185">
        <v>0</v>
      </c>
      <c r="R231" s="185">
        <f t="shared" si="62"/>
        <v>0</v>
      </c>
      <c r="S231" s="185">
        <v>0</v>
      </c>
      <c r="T231" s="186">
        <f t="shared" si="6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7" t="s">
        <v>143</v>
      </c>
      <c r="AT231" s="187" t="s">
        <v>140</v>
      </c>
      <c r="AU231" s="187" t="s">
        <v>81</v>
      </c>
      <c r="AY231" s="18" t="s">
        <v>129</v>
      </c>
      <c r="BE231" s="188">
        <f t="shared" si="64"/>
        <v>0</v>
      </c>
      <c r="BF231" s="188">
        <f t="shared" si="65"/>
        <v>0</v>
      </c>
      <c r="BG231" s="188">
        <f t="shared" si="66"/>
        <v>0</v>
      </c>
      <c r="BH231" s="188">
        <f t="shared" si="67"/>
        <v>0</v>
      </c>
      <c r="BI231" s="188">
        <f t="shared" si="68"/>
        <v>0</v>
      </c>
      <c r="BJ231" s="18" t="s">
        <v>81</v>
      </c>
      <c r="BK231" s="188">
        <f t="shared" si="69"/>
        <v>0</v>
      </c>
      <c r="BL231" s="18" t="s">
        <v>136</v>
      </c>
      <c r="BM231" s="187" t="s">
        <v>765</v>
      </c>
    </row>
    <row r="232" spans="1:65" s="2" customFormat="1" ht="16.5" customHeight="1">
      <c r="A232" s="35"/>
      <c r="B232" s="36"/>
      <c r="C232" s="194" t="s">
        <v>769</v>
      </c>
      <c r="D232" s="194" t="s">
        <v>140</v>
      </c>
      <c r="E232" s="195" t="s">
        <v>475</v>
      </c>
      <c r="F232" s="196" t="s">
        <v>944</v>
      </c>
      <c r="G232" s="197" t="s">
        <v>345</v>
      </c>
      <c r="H232" s="198">
        <v>300</v>
      </c>
      <c r="I232" s="199"/>
      <c r="J232" s="200">
        <f t="shared" si="60"/>
        <v>0</v>
      </c>
      <c r="K232" s="201"/>
      <c r="L232" s="202"/>
      <c r="M232" s="203" t="s">
        <v>19</v>
      </c>
      <c r="N232" s="204" t="s">
        <v>44</v>
      </c>
      <c r="O232" s="65"/>
      <c r="P232" s="185">
        <f t="shared" si="61"/>
        <v>0</v>
      </c>
      <c r="Q232" s="185">
        <v>0</v>
      </c>
      <c r="R232" s="185">
        <f t="shared" si="62"/>
        <v>0</v>
      </c>
      <c r="S232" s="185">
        <v>0</v>
      </c>
      <c r="T232" s="186">
        <f t="shared" si="6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7" t="s">
        <v>143</v>
      </c>
      <c r="AT232" s="187" t="s">
        <v>140</v>
      </c>
      <c r="AU232" s="187" t="s">
        <v>81</v>
      </c>
      <c r="AY232" s="18" t="s">
        <v>129</v>
      </c>
      <c r="BE232" s="188">
        <f t="shared" si="64"/>
        <v>0</v>
      </c>
      <c r="BF232" s="188">
        <f t="shared" si="65"/>
        <v>0</v>
      </c>
      <c r="BG232" s="188">
        <f t="shared" si="66"/>
        <v>0</v>
      </c>
      <c r="BH232" s="188">
        <f t="shared" si="67"/>
        <v>0</v>
      </c>
      <c r="BI232" s="188">
        <f t="shared" si="68"/>
        <v>0</v>
      </c>
      <c r="BJ232" s="18" t="s">
        <v>81</v>
      </c>
      <c r="BK232" s="188">
        <f t="shared" si="69"/>
        <v>0</v>
      </c>
      <c r="BL232" s="18" t="s">
        <v>136</v>
      </c>
      <c r="BM232" s="187" t="s">
        <v>768</v>
      </c>
    </row>
    <row r="233" spans="1:65" s="2" customFormat="1" ht="16.5" customHeight="1">
      <c r="A233" s="35"/>
      <c r="B233" s="36"/>
      <c r="C233" s="194" t="s">
        <v>543</v>
      </c>
      <c r="D233" s="194" t="s">
        <v>140</v>
      </c>
      <c r="E233" s="195" t="s">
        <v>479</v>
      </c>
      <c r="F233" s="196" t="s">
        <v>945</v>
      </c>
      <c r="G233" s="197" t="s">
        <v>345</v>
      </c>
      <c r="H233" s="198">
        <v>300</v>
      </c>
      <c r="I233" s="199"/>
      <c r="J233" s="200">
        <f t="shared" si="60"/>
        <v>0</v>
      </c>
      <c r="K233" s="201"/>
      <c r="L233" s="202"/>
      <c r="M233" s="203" t="s">
        <v>19</v>
      </c>
      <c r="N233" s="204" t="s">
        <v>44</v>
      </c>
      <c r="O233" s="65"/>
      <c r="P233" s="185">
        <f t="shared" si="61"/>
        <v>0</v>
      </c>
      <c r="Q233" s="185">
        <v>0</v>
      </c>
      <c r="R233" s="185">
        <f t="shared" si="62"/>
        <v>0</v>
      </c>
      <c r="S233" s="185">
        <v>0</v>
      </c>
      <c r="T233" s="186">
        <f t="shared" si="6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7" t="s">
        <v>143</v>
      </c>
      <c r="AT233" s="187" t="s">
        <v>140</v>
      </c>
      <c r="AU233" s="187" t="s">
        <v>81</v>
      </c>
      <c r="AY233" s="18" t="s">
        <v>129</v>
      </c>
      <c r="BE233" s="188">
        <f t="shared" si="64"/>
        <v>0</v>
      </c>
      <c r="BF233" s="188">
        <f t="shared" si="65"/>
        <v>0</v>
      </c>
      <c r="BG233" s="188">
        <f t="shared" si="66"/>
        <v>0</v>
      </c>
      <c r="BH233" s="188">
        <f t="shared" si="67"/>
        <v>0</v>
      </c>
      <c r="BI233" s="188">
        <f t="shared" si="68"/>
        <v>0</v>
      </c>
      <c r="BJ233" s="18" t="s">
        <v>81</v>
      </c>
      <c r="BK233" s="188">
        <f t="shared" si="69"/>
        <v>0</v>
      </c>
      <c r="BL233" s="18" t="s">
        <v>136</v>
      </c>
      <c r="BM233" s="187" t="s">
        <v>772</v>
      </c>
    </row>
    <row r="234" spans="1:65" s="2" customFormat="1" ht="16.5" customHeight="1">
      <c r="A234" s="35"/>
      <c r="B234" s="36"/>
      <c r="C234" s="194" t="s">
        <v>778</v>
      </c>
      <c r="D234" s="194" t="s">
        <v>140</v>
      </c>
      <c r="E234" s="195" t="s">
        <v>481</v>
      </c>
      <c r="F234" s="196" t="s">
        <v>946</v>
      </c>
      <c r="G234" s="197" t="s">
        <v>345</v>
      </c>
      <c r="H234" s="198">
        <v>300</v>
      </c>
      <c r="I234" s="199"/>
      <c r="J234" s="200">
        <f t="shared" si="60"/>
        <v>0</v>
      </c>
      <c r="K234" s="201"/>
      <c r="L234" s="202"/>
      <c r="M234" s="203" t="s">
        <v>19</v>
      </c>
      <c r="N234" s="204" t="s">
        <v>44</v>
      </c>
      <c r="O234" s="65"/>
      <c r="P234" s="185">
        <f t="shared" si="61"/>
        <v>0</v>
      </c>
      <c r="Q234" s="185">
        <v>0</v>
      </c>
      <c r="R234" s="185">
        <f t="shared" si="62"/>
        <v>0</v>
      </c>
      <c r="S234" s="185">
        <v>0</v>
      </c>
      <c r="T234" s="186">
        <f t="shared" si="6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7" t="s">
        <v>143</v>
      </c>
      <c r="AT234" s="187" t="s">
        <v>140</v>
      </c>
      <c r="AU234" s="187" t="s">
        <v>81</v>
      </c>
      <c r="AY234" s="18" t="s">
        <v>129</v>
      </c>
      <c r="BE234" s="188">
        <f t="shared" si="64"/>
        <v>0</v>
      </c>
      <c r="BF234" s="188">
        <f t="shared" si="65"/>
        <v>0</v>
      </c>
      <c r="BG234" s="188">
        <f t="shared" si="66"/>
        <v>0</v>
      </c>
      <c r="BH234" s="188">
        <f t="shared" si="67"/>
        <v>0</v>
      </c>
      <c r="BI234" s="188">
        <f t="shared" si="68"/>
        <v>0</v>
      </c>
      <c r="BJ234" s="18" t="s">
        <v>81</v>
      </c>
      <c r="BK234" s="188">
        <f t="shared" si="69"/>
        <v>0</v>
      </c>
      <c r="BL234" s="18" t="s">
        <v>136</v>
      </c>
      <c r="BM234" s="187" t="s">
        <v>777</v>
      </c>
    </row>
    <row r="235" spans="1:65" s="2" customFormat="1" ht="16.5" customHeight="1">
      <c r="A235" s="35"/>
      <c r="B235" s="36"/>
      <c r="C235" s="194" t="s">
        <v>546</v>
      </c>
      <c r="D235" s="194" t="s">
        <v>140</v>
      </c>
      <c r="E235" s="195" t="s">
        <v>485</v>
      </c>
      <c r="F235" s="196" t="s">
        <v>947</v>
      </c>
      <c r="G235" s="197" t="s">
        <v>487</v>
      </c>
      <c r="H235" s="198">
        <v>4</v>
      </c>
      <c r="I235" s="199"/>
      <c r="J235" s="200">
        <f t="shared" si="60"/>
        <v>0</v>
      </c>
      <c r="K235" s="201"/>
      <c r="L235" s="202"/>
      <c r="M235" s="203" t="s">
        <v>19</v>
      </c>
      <c r="N235" s="204" t="s">
        <v>44</v>
      </c>
      <c r="O235" s="65"/>
      <c r="P235" s="185">
        <f t="shared" si="61"/>
        <v>0</v>
      </c>
      <c r="Q235" s="185">
        <v>0</v>
      </c>
      <c r="R235" s="185">
        <f t="shared" si="62"/>
        <v>0</v>
      </c>
      <c r="S235" s="185">
        <v>0</v>
      </c>
      <c r="T235" s="186">
        <f t="shared" si="6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7" t="s">
        <v>143</v>
      </c>
      <c r="AT235" s="187" t="s">
        <v>140</v>
      </c>
      <c r="AU235" s="187" t="s">
        <v>81</v>
      </c>
      <c r="AY235" s="18" t="s">
        <v>129</v>
      </c>
      <c r="BE235" s="188">
        <f t="shared" si="64"/>
        <v>0</v>
      </c>
      <c r="BF235" s="188">
        <f t="shared" si="65"/>
        <v>0</v>
      </c>
      <c r="BG235" s="188">
        <f t="shared" si="66"/>
        <v>0</v>
      </c>
      <c r="BH235" s="188">
        <f t="shared" si="67"/>
        <v>0</v>
      </c>
      <c r="BI235" s="188">
        <f t="shared" si="68"/>
        <v>0</v>
      </c>
      <c r="BJ235" s="18" t="s">
        <v>81</v>
      </c>
      <c r="BK235" s="188">
        <f t="shared" si="69"/>
        <v>0</v>
      </c>
      <c r="BL235" s="18" t="s">
        <v>136</v>
      </c>
      <c r="BM235" s="187" t="s">
        <v>781</v>
      </c>
    </row>
    <row r="236" spans="1:65" s="2" customFormat="1" ht="16.5" customHeight="1">
      <c r="A236" s="35"/>
      <c r="B236" s="36"/>
      <c r="C236" s="194" t="s">
        <v>785</v>
      </c>
      <c r="D236" s="194" t="s">
        <v>140</v>
      </c>
      <c r="E236" s="195" t="s">
        <v>489</v>
      </c>
      <c r="F236" s="196" t="s">
        <v>490</v>
      </c>
      <c r="G236" s="197" t="s">
        <v>155</v>
      </c>
      <c r="H236" s="198">
        <v>300</v>
      </c>
      <c r="I236" s="199"/>
      <c r="J236" s="200">
        <f t="shared" si="60"/>
        <v>0</v>
      </c>
      <c r="K236" s="201"/>
      <c r="L236" s="202"/>
      <c r="M236" s="203" t="s">
        <v>19</v>
      </c>
      <c r="N236" s="204" t="s">
        <v>44</v>
      </c>
      <c r="O236" s="65"/>
      <c r="P236" s="185">
        <f t="shared" si="61"/>
        <v>0</v>
      </c>
      <c r="Q236" s="185">
        <v>0</v>
      </c>
      <c r="R236" s="185">
        <f t="shared" si="62"/>
        <v>0</v>
      </c>
      <c r="S236" s="185">
        <v>0</v>
      </c>
      <c r="T236" s="186">
        <f t="shared" si="6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7" t="s">
        <v>143</v>
      </c>
      <c r="AT236" s="187" t="s">
        <v>140</v>
      </c>
      <c r="AU236" s="187" t="s">
        <v>81</v>
      </c>
      <c r="AY236" s="18" t="s">
        <v>129</v>
      </c>
      <c r="BE236" s="188">
        <f t="shared" si="64"/>
        <v>0</v>
      </c>
      <c r="BF236" s="188">
        <f t="shared" si="65"/>
        <v>0</v>
      </c>
      <c r="BG236" s="188">
        <f t="shared" si="66"/>
        <v>0</v>
      </c>
      <c r="BH236" s="188">
        <f t="shared" si="67"/>
        <v>0</v>
      </c>
      <c r="BI236" s="188">
        <f t="shared" si="68"/>
        <v>0</v>
      </c>
      <c r="BJ236" s="18" t="s">
        <v>81</v>
      </c>
      <c r="BK236" s="188">
        <f t="shared" si="69"/>
        <v>0</v>
      </c>
      <c r="BL236" s="18" t="s">
        <v>136</v>
      </c>
      <c r="BM236" s="187" t="s">
        <v>784</v>
      </c>
    </row>
    <row r="237" spans="1:65" s="2" customFormat="1" ht="16.5" customHeight="1">
      <c r="A237" s="35"/>
      <c r="B237" s="36"/>
      <c r="C237" s="194" t="s">
        <v>550</v>
      </c>
      <c r="D237" s="194" t="s">
        <v>140</v>
      </c>
      <c r="E237" s="195" t="s">
        <v>493</v>
      </c>
      <c r="F237" s="196" t="s">
        <v>494</v>
      </c>
      <c r="G237" s="197" t="s">
        <v>155</v>
      </c>
      <c r="H237" s="198">
        <v>200</v>
      </c>
      <c r="I237" s="199"/>
      <c r="J237" s="200">
        <f t="shared" si="60"/>
        <v>0</v>
      </c>
      <c r="K237" s="201"/>
      <c r="L237" s="202"/>
      <c r="M237" s="203" t="s">
        <v>19</v>
      </c>
      <c r="N237" s="204" t="s">
        <v>44</v>
      </c>
      <c r="O237" s="65"/>
      <c r="P237" s="185">
        <f t="shared" si="61"/>
        <v>0</v>
      </c>
      <c r="Q237" s="185">
        <v>0</v>
      </c>
      <c r="R237" s="185">
        <f t="shared" si="62"/>
        <v>0</v>
      </c>
      <c r="S237" s="185">
        <v>0</v>
      </c>
      <c r="T237" s="186">
        <f t="shared" si="6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7" t="s">
        <v>143</v>
      </c>
      <c r="AT237" s="187" t="s">
        <v>140</v>
      </c>
      <c r="AU237" s="187" t="s">
        <v>81</v>
      </c>
      <c r="AY237" s="18" t="s">
        <v>129</v>
      </c>
      <c r="BE237" s="188">
        <f t="shared" si="64"/>
        <v>0</v>
      </c>
      <c r="BF237" s="188">
        <f t="shared" si="65"/>
        <v>0</v>
      </c>
      <c r="BG237" s="188">
        <f t="shared" si="66"/>
        <v>0</v>
      </c>
      <c r="BH237" s="188">
        <f t="shared" si="67"/>
        <v>0</v>
      </c>
      <c r="BI237" s="188">
        <f t="shared" si="68"/>
        <v>0</v>
      </c>
      <c r="BJ237" s="18" t="s">
        <v>81</v>
      </c>
      <c r="BK237" s="188">
        <f t="shared" si="69"/>
        <v>0</v>
      </c>
      <c r="BL237" s="18" t="s">
        <v>136</v>
      </c>
      <c r="BM237" s="187" t="s">
        <v>788</v>
      </c>
    </row>
    <row r="238" spans="1:65" s="2" customFormat="1" ht="16.5" customHeight="1">
      <c r="A238" s="35"/>
      <c r="B238" s="36"/>
      <c r="C238" s="194" t="s">
        <v>792</v>
      </c>
      <c r="D238" s="194" t="s">
        <v>140</v>
      </c>
      <c r="E238" s="195" t="s">
        <v>496</v>
      </c>
      <c r="F238" s="196" t="s">
        <v>497</v>
      </c>
      <c r="G238" s="197" t="s">
        <v>155</v>
      </c>
      <c r="H238" s="198">
        <v>225</v>
      </c>
      <c r="I238" s="199"/>
      <c r="J238" s="200">
        <f t="shared" si="60"/>
        <v>0</v>
      </c>
      <c r="K238" s="201"/>
      <c r="L238" s="202"/>
      <c r="M238" s="203" t="s">
        <v>19</v>
      </c>
      <c r="N238" s="204" t="s">
        <v>44</v>
      </c>
      <c r="O238" s="65"/>
      <c r="P238" s="185">
        <f t="shared" si="61"/>
        <v>0</v>
      </c>
      <c r="Q238" s="185">
        <v>0</v>
      </c>
      <c r="R238" s="185">
        <f t="shared" si="62"/>
        <v>0</v>
      </c>
      <c r="S238" s="185">
        <v>0</v>
      </c>
      <c r="T238" s="186">
        <f t="shared" si="6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7" t="s">
        <v>143</v>
      </c>
      <c r="AT238" s="187" t="s">
        <v>140</v>
      </c>
      <c r="AU238" s="187" t="s">
        <v>81</v>
      </c>
      <c r="AY238" s="18" t="s">
        <v>129</v>
      </c>
      <c r="BE238" s="188">
        <f t="shared" si="64"/>
        <v>0</v>
      </c>
      <c r="BF238" s="188">
        <f t="shared" si="65"/>
        <v>0</v>
      </c>
      <c r="BG238" s="188">
        <f t="shared" si="66"/>
        <v>0</v>
      </c>
      <c r="BH238" s="188">
        <f t="shared" si="67"/>
        <v>0</v>
      </c>
      <c r="BI238" s="188">
        <f t="shared" si="68"/>
        <v>0</v>
      </c>
      <c r="BJ238" s="18" t="s">
        <v>81</v>
      </c>
      <c r="BK238" s="188">
        <f t="shared" si="69"/>
        <v>0</v>
      </c>
      <c r="BL238" s="18" t="s">
        <v>136</v>
      </c>
      <c r="BM238" s="187" t="s">
        <v>791</v>
      </c>
    </row>
    <row r="239" spans="1:65" s="2" customFormat="1" ht="16.5" customHeight="1">
      <c r="A239" s="35"/>
      <c r="B239" s="36"/>
      <c r="C239" s="194" t="s">
        <v>553</v>
      </c>
      <c r="D239" s="194" t="s">
        <v>140</v>
      </c>
      <c r="E239" s="195" t="s">
        <v>500</v>
      </c>
      <c r="F239" s="196" t="s">
        <v>501</v>
      </c>
      <c r="G239" s="197" t="s">
        <v>155</v>
      </c>
      <c r="H239" s="198">
        <v>50</v>
      </c>
      <c r="I239" s="199"/>
      <c r="J239" s="200">
        <f t="shared" si="60"/>
        <v>0</v>
      </c>
      <c r="K239" s="201"/>
      <c r="L239" s="202"/>
      <c r="M239" s="203" t="s">
        <v>19</v>
      </c>
      <c r="N239" s="204" t="s">
        <v>44</v>
      </c>
      <c r="O239" s="65"/>
      <c r="P239" s="185">
        <f t="shared" si="61"/>
        <v>0</v>
      </c>
      <c r="Q239" s="185">
        <v>0</v>
      </c>
      <c r="R239" s="185">
        <f t="shared" si="62"/>
        <v>0</v>
      </c>
      <c r="S239" s="185">
        <v>0</v>
      </c>
      <c r="T239" s="186">
        <f t="shared" si="6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7" t="s">
        <v>143</v>
      </c>
      <c r="AT239" s="187" t="s">
        <v>140</v>
      </c>
      <c r="AU239" s="187" t="s">
        <v>81</v>
      </c>
      <c r="AY239" s="18" t="s">
        <v>129</v>
      </c>
      <c r="BE239" s="188">
        <f t="shared" si="64"/>
        <v>0</v>
      </c>
      <c r="BF239" s="188">
        <f t="shared" si="65"/>
        <v>0</v>
      </c>
      <c r="BG239" s="188">
        <f t="shared" si="66"/>
        <v>0</v>
      </c>
      <c r="BH239" s="188">
        <f t="shared" si="67"/>
        <v>0</v>
      </c>
      <c r="BI239" s="188">
        <f t="shared" si="68"/>
        <v>0</v>
      </c>
      <c r="BJ239" s="18" t="s">
        <v>81</v>
      </c>
      <c r="BK239" s="188">
        <f t="shared" si="69"/>
        <v>0</v>
      </c>
      <c r="BL239" s="18" t="s">
        <v>136</v>
      </c>
      <c r="BM239" s="187" t="s">
        <v>948</v>
      </c>
    </row>
    <row r="240" spans="1:65" s="2" customFormat="1" ht="16.5" customHeight="1">
      <c r="A240" s="35"/>
      <c r="B240" s="36"/>
      <c r="C240" s="194" t="s">
        <v>949</v>
      </c>
      <c r="D240" s="194" t="s">
        <v>140</v>
      </c>
      <c r="E240" s="195" t="s">
        <v>503</v>
      </c>
      <c r="F240" s="196" t="s">
        <v>504</v>
      </c>
      <c r="G240" s="197" t="s">
        <v>155</v>
      </c>
      <c r="H240" s="198">
        <v>580</v>
      </c>
      <c r="I240" s="199"/>
      <c r="J240" s="200">
        <f t="shared" si="60"/>
        <v>0</v>
      </c>
      <c r="K240" s="201"/>
      <c r="L240" s="202"/>
      <c r="M240" s="203" t="s">
        <v>19</v>
      </c>
      <c r="N240" s="204" t="s">
        <v>44</v>
      </c>
      <c r="O240" s="65"/>
      <c r="P240" s="185">
        <f t="shared" si="61"/>
        <v>0</v>
      </c>
      <c r="Q240" s="185">
        <v>0</v>
      </c>
      <c r="R240" s="185">
        <f t="shared" si="62"/>
        <v>0</v>
      </c>
      <c r="S240" s="185">
        <v>0</v>
      </c>
      <c r="T240" s="186">
        <f t="shared" si="6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7" t="s">
        <v>143</v>
      </c>
      <c r="AT240" s="187" t="s">
        <v>140</v>
      </c>
      <c r="AU240" s="187" t="s">
        <v>81</v>
      </c>
      <c r="AY240" s="18" t="s">
        <v>129</v>
      </c>
      <c r="BE240" s="188">
        <f t="shared" si="64"/>
        <v>0</v>
      </c>
      <c r="BF240" s="188">
        <f t="shared" si="65"/>
        <v>0</v>
      </c>
      <c r="BG240" s="188">
        <f t="shared" si="66"/>
        <v>0</v>
      </c>
      <c r="BH240" s="188">
        <f t="shared" si="67"/>
        <v>0</v>
      </c>
      <c r="BI240" s="188">
        <f t="shared" si="68"/>
        <v>0</v>
      </c>
      <c r="BJ240" s="18" t="s">
        <v>81</v>
      </c>
      <c r="BK240" s="188">
        <f t="shared" si="69"/>
        <v>0</v>
      </c>
      <c r="BL240" s="18" t="s">
        <v>136</v>
      </c>
      <c r="BM240" s="187" t="s">
        <v>950</v>
      </c>
    </row>
    <row r="241" spans="1:65" s="2" customFormat="1" ht="16.5" customHeight="1">
      <c r="A241" s="35"/>
      <c r="B241" s="36"/>
      <c r="C241" s="194" t="s">
        <v>557</v>
      </c>
      <c r="D241" s="194" t="s">
        <v>140</v>
      </c>
      <c r="E241" s="195" t="s">
        <v>507</v>
      </c>
      <c r="F241" s="196" t="s">
        <v>508</v>
      </c>
      <c r="G241" s="197" t="s">
        <v>155</v>
      </c>
      <c r="H241" s="198">
        <v>850</v>
      </c>
      <c r="I241" s="199"/>
      <c r="J241" s="200">
        <f t="shared" si="60"/>
        <v>0</v>
      </c>
      <c r="K241" s="201"/>
      <c r="L241" s="202"/>
      <c r="M241" s="203" t="s">
        <v>19</v>
      </c>
      <c r="N241" s="204" t="s">
        <v>44</v>
      </c>
      <c r="O241" s="65"/>
      <c r="P241" s="185">
        <f t="shared" si="61"/>
        <v>0</v>
      </c>
      <c r="Q241" s="185">
        <v>0</v>
      </c>
      <c r="R241" s="185">
        <f t="shared" si="62"/>
        <v>0</v>
      </c>
      <c r="S241" s="185">
        <v>0</v>
      </c>
      <c r="T241" s="186">
        <f t="shared" si="6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7" t="s">
        <v>143</v>
      </c>
      <c r="AT241" s="187" t="s">
        <v>140</v>
      </c>
      <c r="AU241" s="187" t="s">
        <v>81</v>
      </c>
      <c r="AY241" s="18" t="s">
        <v>129</v>
      </c>
      <c r="BE241" s="188">
        <f t="shared" si="64"/>
        <v>0</v>
      </c>
      <c r="BF241" s="188">
        <f t="shared" si="65"/>
        <v>0</v>
      </c>
      <c r="BG241" s="188">
        <f t="shared" si="66"/>
        <v>0</v>
      </c>
      <c r="BH241" s="188">
        <f t="shared" si="67"/>
        <v>0</v>
      </c>
      <c r="BI241" s="188">
        <f t="shared" si="68"/>
        <v>0</v>
      </c>
      <c r="BJ241" s="18" t="s">
        <v>81</v>
      </c>
      <c r="BK241" s="188">
        <f t="shared" si="69"/>
        <v>0</v>
      </c>
      <c r="BL241" s="18" t="s">
        <v>136</v>
      </c>
      <c r="BM241" s="187" t="s">
        <v>951</v>
      </c>
    </row>
    <row r="242" spans="1:65" s="2" customFormat="1" ht="16.5" customHeight="1">
      <c r="A242" s="35"/>
      <c r="B242" s="36"/>
      <c r="C242" s="194" t="s">
        <v>952</v>
      </c>
      <c r="D242" s="194" t="s">
        <v>140</v>
      </c>
      <c r="E242" s="195" t="s">
        <v>510</v>
      </c>
      <c r="F242" s="196" t="s">
        <v>511</v>
      </c>
      <c r="G242" s="197" t="s">
        <v>155</v>
      </c>
      <c r="H242" s="198">
        <v>1200</v>
      </c>
      <c r="I242" s="199"/>
      <c r="J242" s="200">
        <f t="shared" si="60"/>
        <v>0</v>
      </c>
      <c r="K242" s="201"/>
      <c r="L242" s="202"/>
      <c r="M242" s="203" t="s">
        <v>19</v>
      </c>
      <c r="N242" s="204" t="s">
        <v>44</v>
      </c>
      <c r="O242" s="65"/>
      <c r="P242" s="185">
        <f t="shared" si="61"/>
        <v>0</v>
      </c>
      <c r="Q242" s="185">
        <v>0</v>
      </c>
      <c r="R242" s="185">
        <f t="shared" si="62"/>
        <v>0</v>
      </c>
      <c r="S242" s="185">
        <v>0</v>
      </c>
      <c r="T242" s="186">
        <f t="shared" si="6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7" t="s">
        <v>143</v>
      </c>
      <c r="AT242" s="187" t="s">
        <v>140</v>
      </c>
      <c r="AU242" s="187" t="s">
        <v>81</v>
      </c>
      <c r="AY242" s="18" t="s">
        <v>129</v>
      </c>
      <c r="BE242" s="188">
        <f t="shared" si="64"/>
        <v>0</v>
      </c>
      <c r="BF242" s="188">
        <f t="shared" si="65"/>
        <v>0</v>
      </c>
      <c r="BG242" s="188">
        <f t="shared" si="66"/>
        <v>0</v>
      </c>
      <c r="BH242" s="188">
        <f t="shared" si="67"/>
        <v>0</v>
      </c>
      <c r="BI242" s="188">
        <f t="shared" si="68"/>
        <v>0</v>
      </c>
      <c r="BJ242" s="18" t="s">
        <v>81</v>
      </c>
      <c r="BK242" s="188">
        <f t="shared" si="69"/>
        <v>0</v>
      </c>
      <c r="BL242" s="18" t="s">
        <v>136</v>
      </c>
      <c r="BM242" s="187" t="s">
        <v>953</v>
      </c>
    </row>
    <row r="243" spans="1:65" s="2" customFormat="1" ht="16.5" customHeight="1">
      <c r="A243" s="35"/>
      <c r="B243" s="36"/>
      <c r="C243" s="194" t="s">
        <v>560</v>
      </c>
      <c r="D243" s="194" t="s">
        <v>140</v>
      </c>
      <c r="E243" s="195" t="s">
        <v>514</v>
      </c>
      <c r="F243" s="196" t="s">
        <v>515</v>
      </c>
      <c r="G243" s="197" t="s">
        <v>155</v>
      </c>
      <c r="H243" s="198">
        <v>880</v>
      </c>
      <c r="I243" s="199"/>
      <c r="J243" s="200">
        <f t="shared" si="60"/>
        <v>0</v>
      </c>
      <c r="K243" s="201"/>
      <c r="L243" s="202"/>
      <c r="M243" s="203" t="s">
        <v>19</v>
      </c>
      <c r="N243" s="204" t="s">
        <v>44</v>
      </c>
      <c r="O243" s="65"/>
      <c r="P243" s="185">
        <f t="shared" si="61"/>
        <v>0</v>
      </c>
      <c r="Q243" s="185">
        <v>0</v>
      </c>
      <c r="R243" s="185">
        <f t="shared" si="62"/>
        <v>0</v>
      </c>
      <c r="S243" s="185">
        <v>0</v>
      </c>
      <c r="T243" s="186">
        <f t="shared" si="6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7" t="s">
        <v>143</v>
      </c>
      <c r="AT243" s="187" t="s">
        <v>140</v>
      </c>
      <c r="AU243" s="187" t="s">
        <v>81</v>
      </c>
      <c r="AY243" s="18" t="s">
        <v>129</v>
      </c>
      <c r="BE243" s="188">
        <f t="shared" si="64"/>
        <v>0</v>
      </c>
      <c r="BF243" s="188">
        <f t="shared" si="65"/>
        <v>0</v>
      </c>
      <c r="BG243" s="188">
        <f t="shared" si="66"/>
        <v>0</v>
      </c>
      <c r="BH243" s="188">
        <f t="shared" si="67"/>
        <v>0</v>
      </c>
      <c r="BI243" s="188">
        <f t="shared" si="68"/>
        <v>0</v>
      </c>
      <c r="BJ243" s="18" t="s">
        <v>81</v>
      </c>
      <c r="BK243" s="188">
        <f t="shared" si="69"/>
        <v>0</v>
      </c>
      <c r="BL243" s="18" t="s">
        <v>136</v>
      </c>
      <c r="BM243" s="187" t="s">
        <v>954</v>
      </c>
    </row>
    <row r="244" spans="1:65" s="2" customFormat="1" ht="16.5" customHeight="1">
      <c r="A244" s="35"/>
      <c r="B244" s="36"/>
      <c r="C244" s="194" t="s">
        <v>955</v>
      </c>
      <c r="D244" s="194" t="s">
        <v>140</v>
      </c>
      <c r="E244" s="195" t="s">
        <v>517</v>
      </c>
      <c r="F244" s="196" t="s">
        <v>518</v>
      </c>
      <c r="G244" s="197" t="s">
        <v>155</v>
      </c>
      <c r="H244" s="198">
        <v>30</v>
      </c>
      <c r="I244" s="199"/>
      <c r="J244" s="200">
        <f t="shared" si="60"/>
        <v>0</v>
      </c>
      <c r="K244" s="201"/>
      <c r="L244" s="202"/>
      <c r="M244" s="203" t="s">
        <v>19</v>
      </c>
      <c r="N244" s="204" t="s">
        <v>44</v>
      </c>
      <c r="O244" s="65"/>
      <c r="P244" s="185">
        <f t="shared" si="61"/>
        <v>0</v>
      </c>
      <c r="Q244" s="185">
        <v>0</v>
      </c>
      <c r="R244" s="185">
        <f t="shared" si="62"/>
        <v>0</v>
      </c>
      <c r="S244" s="185">
        <v>0</v>
      </c>
      <c r="T244" s="186">
        <f t="shared" si="6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7" t="s">
        <v>143</v>
      </c>
      <c r="AT244" s="187" t="s">
        <v>140</v>
      </c>
      <c r="AU244" s="187" t="s">
        <v>81</v>
      </c>
      <c r="AY244" s="18" t="s">
        <v>129</v>
      </c>
      <c r="BE244" s="188">
        <f t="shared" si="64"/>
        <v>0</v>
      </c>
      <c r="BF244" s="188">
        <f t="shared" si="65"/>
        <v>0</v>
      </c>
      <c r="BG244" s="188">
        <f t="shared" si="66"/>
        <v>0</v>
      </c>
      <c r="BH244" s="188">
        <f t="shared" si="67"/>
        <v>0</v>
      </c>
      <c r="BI244" s="188">
        <f t="shared" si="68"/>
        <v>0</v>
      </c>
      <c r="BJ244" s="18" t="s">
        <v>81</v>
      </c>
      <c r="BK244" s="188">
        <f t="shared" si="69"/>
        <v>0</v>
      </c>
      <c r="BL244" s="18" t="s">
        <v>136</v>
      </c>
      <c r="BM244" s="187" t="s">
        <v>956</v>
      </c>
    </row>
    <row r="245" spans="1:65" s="2" customFormat="1" ht="16.5" customHeight="1">
      <c r="A245" s="35"/>
      <c r="B245" s="36"/>
      <c r="C245" s="194" t="s">
        <v>564</v>
      </c>
      <c r="D245" s="194" t="s">
        <v>140</v>
      </c>
      <c r="E245" s="195" t="s">
        <v>521</v>
      </c>
      <c r="F245" s="196" t="s">
        <v>957</v>
      </c>
      <c r="G245" s="197" t="s">
        <v>345</v>
      </c>
      <c r="H245" s="198">
        <v>1</v>
      </c>
      <c r="I245" s="199"/>
      <c r="J245" s="200">
        <f t="shared" si="60"/>
        <v>0</v>
      </c>
      <c r="K245" s="201"/>
      <c r="L245" s="202"/>
      <c r="M245" s="203" t="s">
        <v>19</v>
      </c>
      <c r="N245" s="204" t="s">
        <v>44</v>
      </c>
      <c r="O245" s="65"/>
      <c r="P245" s="185">
        <f t="shared" si="61"/>
        <v>0</v>
      </c>
      <c r="Q245" s="185">
        <v>0</v>
      </c>
      <c r="R245" s="185">
        <f t="shared" si="62"/>
        <v>0</v>
      </c>
      <c r="S245" s="185">
        <v>0</v>
      </c>
      <c r="T245" s="186">
        <f t="shared" si="6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7" t="s">
        <v>143</v>
      </c>
      <c r="AT245" s="187" t="s">
        <v>140</v>
      </c>
      <c r="AU245" s="187" t="s">
        <v>81</v>
      </c>
      <c r="AY245" s="18" t="s">
        <v>129</v>
      </c>
      <c r="BE245" s="188">
        <f t="shared" si="64"/>
        <v>0</v>
      </c>
      <c r="BF245" s="188">
        <f t="shared" si="65"/>
        <v>0</v>
      </c>
      <c r="BG245" s="188">
        <f t="shared" si="66"/>
        <v>0</v>
      </c>
      <c r="BH245" s="188">
        <f t="shared" si="67"/>
        <v>0</v>
      </c>
      <c r="BI245" s="188">
        <f t="shared" si="68"/>
        <v>0</v>
      </c>
      <c r="BJ245" s="18" t="s">
        <v>81</v>
      </c>
      <c r="BK245" s="188">
        <f t="shared" si="69"/>
        <v>0</v>
      </c>
      <c r="BL245" s="18" t="s">
        <v>136</v>
      </c>
      <c r="BM245" s="187" t="s">
        <v>958</v>
      </c>
    </row>
    <row r="246" spans="1:65" s="2" customFormat="1" ht="16.5" customHeight="1">
      <c r="A246" s="35"/>
      <c r="B246" s="36"/>
      <c r="C246" s="194" t="s">
        <v>959</v>
      </c>
      <c r="D246" s="194" t="s">
        <v>140</v>
      </c>
      <c r="E246" s="195" t="s">
        <v>524</v>
      </c>
      <c r="F246" s="196" t="s">
        <v>960</v>
      </c>
      <c r="G246" s="197" t="s">
        <v>345</v>
      </c>
      <c r="H246" s="198">
        <v>16</v>
      </c>
      <c r="I246" s="199"/>
      <c r="J246" s="200">
        <f t="shared" si="60"/>
        <v>0</v>
      </c>
      <c r="K246" s="201"/>
      <c r="L246" s="202"/>
      <c r="M246" s="203" t="s">
        <v>19</v>
      </c>
      <c r="N246" s="204" t="s">
        <v>44</v>
      </c>
      <c r="O246" s="65"/>
      <c r="P246" s="185">
        <f t="shared" si="61"/>
        <v>0</v>
      </c>
      <c r="Q246" s="185">
        <v>0</v>
      </c>
      <c r="R246" s="185">
        <f t="shared" si="62"/>
        <v>0</v>
      </c>
      <c r="S246" s="185">
        <v>0</v>
      </c>
      <c r="T246" s="186">
        <f t="shared" si="6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7" t="s">
        <v>143</v>
      </c>
      <c r="AT246" s="187" t="s">
        <v>140</v>
      </c>
      <c r="AU246" s="187" t="s">
        <v>81</v>
      </c>
      <c r="AY246" s="18" t="s">
        <v>129</v>
      </c>
      <c r="BE246" s="188">
        <f t="shared" si="64"/>
        <v>0</v>
      </c>
      <c r="BF246" s="188">
        <f t="shared" si="65"/>
        <v>0</v>
      </c>
      <c r="BG246" s="188">
        <f t="shared" si="66"/>
        <v>0</v>
      </c>
      <c r="BH246" s="188">
        <f t="shared" si="67"/>
        <v>0</v>
      </c>
      <c r="BI246" s="188">
        <f t="shared" si="68"/>
        <v>0</v>
      </c>
      <c r="BJ246" s="18" t="s">
        <v>81</v>
      </c>
      <c r="BK246" s="188">
        <f t="shared" si="69"/>
        <v>0</v>
      </c>
      <c r="BL246" s="18" t="s">
        <v>136</v>
      </c>
      <c r="BM246" s="187" t="s">
        <v>961</v>
      </c>
    </row>
    <row r="247" spans="1:65" s="2" customFormat="1" ht="16.5" customHeight="1">
      <c r="A247" s="35"/>
      <c r="B247" s="36"/>
      <c r="C247" s="194" t="s">
        <v>567</v>
      </c>
      <c r="D247" s="194" t="s">
        <v>140</v>
      </c>
      <c r="E247" s="195" t="s">
        <v>527</v>
      </c>
      <c r="F247" s="196" t="s">
        <v>962</v>
      </c>
      <c r="G247" s="197" t="s">
        <v>345</v>
      </c>
      <c r="H247" s="198">
        <v>4</v>
      </c>
      <c r="I247" s="199"/>
      <c r="J247" s="200">
        <f t="shared" si="60"/>
        <v>0</v>
      </c>
      <c r="K247" s="201"/>
      <c r="L247" s="202"/>
      <c r="M247" s="203" t="s">
        <v>19</v>
      </c>
      <c r="N247" s="204" t="s">
        <v>44</v>
      </c>
      <c r="O247" s="65"/>
      <c r="P247" s="185">
        <f t="shared" si="61"/>
        <v>0</v>
      </c>
      <c r="Q247" s="185">
        <v>0</v>
      </c>
      <c r="R247" s="185">
        <f t="shared" si="62"/>
        <v>0</v>
      </c>
      <c r="S247" s="185">
        <v>0</v>
      </c>
      <c r="T247" s="186">
        <f t="shared" si="6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7" t="s">
        <v>143</v>
      </c>
      <c r="AT247" s="187" t="s">
        <v>140</v>
      </c>
      <c r="AU247" s="187" t="s">
        <v>81</v>
      </c>
      <c r="AY247" s="18" t="s">
        <v>129</v>
      </c>
      <c r="BE247" s="188">
        <f t="shared" si="64"/>
        <v>0</v>
      </c>
      <c r="BF247" s="188">
        <f t="shared" si="65"/>
        <v>0</v>
      </c>
      <c r="BG247" s="188">
        <f t="shared" si="66"/>
        <v>0</v>
      </c>
      <c r="BH247" s="188">
        <f t="shared" si="67"/>
        <v>0</v>
      </c>
      <c r="BI247" s="188">
        <f t="shared" si="68"/>
        <v>0</v>
      </c>
      <c r="BJ247" s="18" t="s">
        <v>81</v>
      </c>
      <c r="BK247" s="188">
        <f t="shared" si="69"/>
        <v>0</v>
      </c>
      <c r="BL247" s="18" t="s">
        <v>136</v>
      </c>
      <c r="BM247" s="187" t="s">
        <v>963</v>
      </c>
    </row>
    <row r="248" spans="1:65" s="2" customFormat="1" ht="16.5" customHeight="1">
      <c r="A248" s="35"/>
      <c r="B248" s="36"/>
      <c r="C248" s="194" t="s">
        <v>964</v>
      </c>
      <c r="D248" s="194" t="s">
        <v>140</v>
      </c>
      <c r="E248" s="195" t="s">
        <v>530</v>
      </c>
      <c r="F248" s="196" t="s">
        <v>965</v>
      </c>
      <c r="G248" s="197" t="s">
        <v>345</v>
      </c>
      <c r="H248" s="198">
        <v>4</v>
      </c>
      <c r="I248" s="199"/>
      <c r="J248" s="200">
        <f t="shared" si="60"/>
        <v>0</v>
      </c>
      <c r="K248" s="201"/>
      <c r="L248" s="202"/>
      <c r="M248" s="203" t="s">
        <v>19</v>
      </c>
      <c r="N248" s="204" t="s">
        <v>44</v>
      </c>
      <c r="O248" s="65"/>
      <c r="P248" s="185">
        <f t="shared" si="61"/>
        <v>0</v>
      </c>
      <c r="Q248" s="185">
        <v>0</v>
      </c>
      <c r="R248" s="185">
        <f t="shared" si="62"/>
        <v>0</v>
      </c>
      <c r="S248" s="185">
        <v>0</v>
      </c>
      <c r="T248" s="186">
        <f t="shared" si="6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7" t="s">
        <v>143</v>
      </c>
      <c r="AT248" s="187" t="s">
        <v>140</v>
      </c>
      <c r="AU248" s="187" t="s">
        <v>81</v>
      </c>
      <c r="AY248" s="18" t="s">
        <v>129</v>
      </c>
      <c r="BE248" s="188">
        <f t="shared" si="64"/>
        <v>0</v>
      </c>
      <c r="BF248" s="188">
        <f t="shared" si="65"/>
        <v>0</v>
      </c>
      <c r="BG248" s="188">
        <f t="shared" si="66"/>
        <v>0</v>
      </c>
      <c r="BH248" s="188">
        <f t="shared" si="67"/>
        <v>0</v>
      </c>
      <c r="BI248" s="188">
        <f t="shared" si="68"/>
        <v>0</v>
      </c>
      <c r="BJ248" s="18" t="s">
        <v>81</v>
      </c>
      <c r="BK248" s="188">
        <f t="shared" si="69"/>
        <v>0</v>
      </c>
      <c r="BL248" s="18" t="s">
        <v>136</v>
      </c>
      <c r="BM248" s="187" t="s">
        <v>966</v>
      </c>
    </row>
    <row r="249" spans="1:65" s="2" customFormat="1" ht="16.5" customHeight="1">
      <c r="A249" s="35"/>
      <c r="B249" s="36"/>
      <c r="C249" s="194" t="s">
        <v>571</v>
      </c>
      <c r="D249" s="194" t="s">
        <v>140</v>
      </c>
      <c r="E249" s="195" t="s">
        <v>534</v>
      </c>
      <c r="F249" s="196" t="s">
        <v>967</v>
      </c>
      <c r="G249" s="197" t="s">
        <v>345</v>
      </c>
      <c r="H249" s="198">
        <v>20</v>
      </c>
      <c r="I249" s="199"/>
      <c r="J249" s="200">
        <f t="shared" si="60"/>
        <v>0</v>
      </c>
      <c r="K249" s="201"/>
      <c r="L249" s="202"/>
      <c r="M249" s="203" t="s">
        <v>19</v>
      </c>
      <c r="N249" s="204" t="s">
        <v>44</v>
      </c>
      <c r="O249" s="65"/>
      <c r="P249" s="185">
        <f t="shared" si="61"/>
        <v>0</v>
      </c>
      <c r="Q249" s="185">
        <v>0</v>
      </c>
      <c r="R249" s="185">
        <f t="shared" si="62"/>
        <v>0</v>
      </c>
      <c r="S249" s="185">
        <v>0</v>
      </c>
      <c r="T249" s="186">
        <f t="shared" si="6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7" t="s">
        <v>143</v>
      </c>
      <c r="AT249" s="187" t="s">
        <v>140</v>
      </c>
      <c r="AU249" s="187" t="s">
        <v>81</v>
      </c>
      <c r="AY249" s="18" t="s">
        <v>129</v>
      </c>
      <c r="BE249" s="188">
        <f t="shared" si="64"/>
        <v>0</v>
      </c>
      <c r="BF249" s="188">
        <f t="shared" si="65"/>
        <v>0</v>
      </c>
      <c r="BG249" s="188">
        <f t="shared" si="66"/>
        <v>0</v>
      </c>
      <c r="BH249" s="188">
        <f t="shared" si="67"/>
        <v>0</v>
      </c>
      <c r="BI249" s="188">
        <f t="shared" si="68"/>
        <v>0</v>
      </c>
      <c r="BJ249" s="18" t="s">
        <v>81</v>
      </c>
      <c r="BK249" s="188">
        <f t="shared" si="69"/>
        <v>0</v>
      </c>
      <c r="BL249" s="18" t="s">
        <v>136</v>
      </c>
      <c r="BM249" s="187" t="s">
        <v>968</v>
      </c>
    </row>
    <row r="250" spans="1:65" s="2" customFormat="1" ht="16.5" customHeight="1">
      <c r="A250" s="35"/>
      <c r="B250" s="36"/>
      <c r="C250" s="194" t="s">
        <v>969</v>
      </c>
      <c r="D250" s="194" t="s">
        <v>140</v>
      </c>
      <c r="E250" s="195" t="s">
        <v>537</v>
      </c>
      <c r="F250" s="196" t="s">
        <v>970</v>
      </c>
      <c r="G250" s="197" t="s">
        <v>345</v>
      </c>
      <c r="H250" s="198">
        <v>2</v>
      </c>
      <c r="I250" s="199"/>
      <c r="J250" s="200">
        <f t="shared" ref="J250:J268" si="70">ROUND(I250*H250,2)</f>
        <v>0</v>
      </c>
      <c r="K250" s="201"/>
      <c r="L250" s="202"/>
      <c r="M250" s="203" t="s">
        <v>19</v>
      </c>
      <c r="N250" s="204" t="s">
        <v>44</v>
      </c>
      <c r="O250" s="65"/>
      <c r="P250" s="185">
        <f t="shared" ref="P250:P268" si="71">O250*H250</f>
        <v>0</v>
      </c>
      <c r="Q250" s="185">
        <v>0</v>
      </c>
      <c r="R250" s="185">
        <f t="shared" ref="R250:R268" si="72">Q250*H250</f>
        <v>0</v>
      </c>
      <c r="S250" s="185">
        <v>0</v>
      </c>
      <c r="T250" s="186">
        <f t="shared" ref="T250:T268" si="73"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7" t="s">
        <v>143</v>
      </c>
      <c r="AT250" s="187" t="s">
        <v>140</v>
      </c>
      <c r="AU250" s="187" t="s">
        <v>81</v>
      </c>
      <c r="AY250" s="18" t="s">
        <v>129</v>
      </c>
      <c r="BE250" s="188">
        <f t="shared" ref="BE250:BE268" si="74">IF(N250="základní",J250,0)</f>
        <v>0</v>
      </c>
      <c r="BF250" s="188">
        <f t="shared" ref="BF250:BF268" si="75">IF(N250="snížená",J250,0)</f>
        <v>0</v>
      </c>
      <c r="BG250" s="188">
        <f t="shared" ref="BG250:BG268" si="76">IF(N250="zákl. přenesená",J250,0)</f>
        <v>0</v>
      </c>
      <c r="BH250" s="188">
        <f t="shared" ref="BH250:BH268" si="77">IF(N250="sníž. přenesená",J250,0)</f>
        <v>0</v>
      </c>
      <c r="BI250" s="188">
        <f t="shared" ref="BI250:BI268" si="78">IF(N250="nulová",J250,0)</f>
        <v>0</v>
      </c>
      <c r="BJ250" s="18" t="s">
        <v>81</v>
      </c>
      <c r="BK250" s="188">
        <f t="shared" ref="BK250:BK268" si="79">ROUND(I250*H250,2)</f>
        <v>0</v>
      </c>
      <c r="BL250" s="18" t="s">
        <v>136</v>
      </c>
      <c r="BM250" s="187" t="s">
        <v>971</v>
      </c>
    </row>
    <row r="251" spans="1:65" s="2" customFormat="1" ht="16.5" customHeight="1">
      <c r="A251" s="35"/>
      <c r="B251" s="36"/>
      <c r="C251" s="194" t="s">
        <v>574</v>
      </c>
      <c r="D251" s="194" t="s">
        <v>140</v>
      </c>
      <c r="E251" s="195" t="s">
        <v>541</v>
      </c>
      <c r="F251" s="196" t="s">
        <v>972</v>
      </c>
      <c r="G251" s="197" t="s">
        <v>345</v>
      </c>
      <c r="H251" s="198">
        <v>12</v>
      </c>
      <c r="I251" s="199"/>
      <c r="J251" s="200">
        <f t="shared" si="70"/>
        <v>0</v>
      </c>
      <c r="K251" s="201"/>
      <c r="L251" s="202"/>
      <c r="M251" s="203" t="s">
        <v>19</v>
      </c>
      <c r="N251" s="204" t="s">
        <v>44</v>
      </c>
      <c r="O251" s="65"/>
      <c r="P251" s="185">
        <f t="shared" si="71"/>
        <v>0</v>
      </c>
      <c r="Q251" s="185">
        <v>0</v>
      </c>
      <c r="R251" s="185">
        <f t="shared" si="72"/>
        <v>0</v>
      </c>
      <c r="S251" s="185">
        <v>0</v>
      </c>
      <c r="T251" s="186">
        <f t="shared" si="7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7" t="s">
        <v>143</v>
      </c>
      <c r="AT251" s="187" t="s">
        <v>140</v>
      </c>
      <c r="AU251" s="187" t="s">
        <v>81</v>
      </c>
      <c r="AY251" s="18" t="s">
        <v>129</v>
      </c>
      <c r="BE251" s="188">
        <f t="shared" si="74"/>
        <v>0</v>
      </c>
      <c r="BF251" s="188">
        <f t="shared" si="75"/>
        <v>0</v>
      </c>
      <c r="BG251" s="188">
        <f t="shared" si="76"/>
        <v>0</v>
      </c>
      <c r="BH251" s="188">
        <f t="shared" si="77"/>
        <v>0</v>
      </c>
      <c r="BI251" s="188">
        <f t="shared" si="78"/>
        <v>0</v>
      </c>
      <c r="BJ251" s="18" t="s">
        <v>81</v>
      </c>
      <c r="BK251" s="188">
        <f t="shared" si="79"/>
        <v>0</v>
      </c>
      <c r="BL251" s="18" t="s">
        <v>136</v>
      </c>
      <c r="BM251" s="187" t="s">
        <v>973</v>
      </c>
    </row>
    <row r="252" spans="1:65" s="2" customFormat="1" ht="16.5" customHeight="1">
      <c r="A252" s="35"/>
      <c r="B252" s="36"/>
      <c r="C252" s="194" t="s">
        <v>974</v>
      </c>
      <c r="D252" s="194" t="s">
        <v>140</v>
      </c>
      <c r="E252" s="195" t="s">
        <v>544</v>
      </c>
      <c r="F252" s="196" t="s">
        <v>975</v>
      </c>
      <c r="G252" s="197" t="s">
        <v>345</v>
      </c>
      <c r="H252" s="198">
        <v>7</v>
      </c>
      <c r="I252" s="199"/>
      <c r="J252" s="200">
        <f t="shared" si="70"/>
        <v>0</v>
      </c>
      <c r="K252" s="201"/>
      <c r="L252" s="202"/>
      <c r="M252" s="203" t="s">
        <v>19</v>
      </c>
      <c r="N252" s="204" t="s">
        <v>44</v>
      </c>
      <c r="O252" s="65"/>
      <c r="P252" s="185">
        <f t="shared" si="71"/>
        <v>0</v>
      </c>
      <c r="Q252" s="185">
        <v>0</v>
      </c>
      <c r="R252" s="185">
        <f t="shared" si="72"/>
        <v>0</v>
      </c>
      <c r="S252" s="185">
        <v>0</v>
      </c>
      <c r="T252" s="186">
        <f t="shared" si="7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7" t="s">
        <v>143</v>
      </c>
      <c r="AT252" s="187" t="s">
        <v>140</v>
      </c>
      <c r="AU252" s="187" t="s">
        <v>81</v>
      </c>
      <c r="AY252" s="18" t="s">
        <v>129</v>
      </c>
      <c r="BE252" s="188">
        <f t="shared" si="74"/>
        <v>0</v>
      </c>
      <c r="BF252" s="188">
        <f t="shared" si="75"/>
        <v>0</v>
      </c>
      <c r="BG252" s="188">
        <f t="shared" si="76"/>
        <v>0</v>
      </c>
      <c r="BH252" s="188">
        <f t="shared" si="77"/>
        <v>0</v>
      </c>
      <c r="BI252" s="188">
        <f t="shared" si="78"/>
        <v>0</v>
      </c>
      <c r="BJ252" s="18" t="s">
        <v>81</v>
      </c>
      <c r="BK252" s="188">
        <f t="shared" si="79"/>
        <v>0</v>
      </c>
      <c r="BL252" s="18" t="s">
        <v>136</v>
      </c>
      <c r="BM252" s="187" t="s">
        <v>976</v>
      </c>
    </row>
    <row r="253" spans="1:65" s="2" customFormat="1" ht="24.2" customHeight="1">
      <c r="A253" s="35"/>
      <c r="B253" s="36"/>
      <c r="C253" s="194" t="s">
        <v>578</v>
      </c>
      <c r="D253" s="194" t="s">
        <v>140</v>
      </c>
      <c r="E253" s="195" t="s">
        <v>548</v>
      </c>
      <c r="F253" s="196" t="s">
        <v>977</v>
      </c>
      <c r="G253" s="197" t="s">
        <v>345</v>
      </c>
      <c r="H253" s="198">
        <v>138</v>
      </c>
      <c r="I253" s="199"/>
      <c r="J253" s="200">
        <f t="shared" si="70"/>
        <v>0</v>
      </c>
      <c r="K253" s="201"/>
      <c r="L253" s="202"/>
      <c r="M253" s="203" t="s">
        <v>19</v>
      </c>
      <c r="N253" s="204" t="s">
        <v>44</v>
      </c>
      <c r="O253" s="65"/>
      <c r="P253" s="185">
        <f t="shared" si="71"/>
        <v>0</v>
      </c>
      <c r="Q253" s="185">
        <v>0</v>
      </c>
      <c r="R253" s="185">
        <f t="shared" si="72"/>
        <v>0</v>
      </c>
      <c r="S253" s="185">
        <v>0</v>
      </c>
      <c r="T253" s="186">
        <f t="shared" si="7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7" t="s">
        <v>143</v>
      </c>
      <c r="AT253" s="187" t="s">
        <v>140</v>
      </c>
      <c r="AU253" s="187" t="s">
        <v>81</v>
      </c>
      <c r="AY253" s="18" t="s">
        <v>129</v>
      </c>
      <c r="BE253" s="188">
        <f t="shared" si="74"/>
        <v>0</v>
      </c>
      <c r="BF253" s="188">
        <f t="shared" si="75"/>
        <v>0</v>
      </c>
      <c r="BG253" s="188">
        <f t="shared" si="76"/>
        <v>0</v>
      </c>
      <c r="BH253" s="188">
        <f t="shared" si="77"/>
        <v>0</v>
      </c>
      <c r="BI253" s="188">
        <f t="shared" si="78"/>
        <v>0</v>
      </c>
      <c r="BJ253" s="18" t="s">
        <v>81</v>
      </c>
      <c r="BK253" s="188">
        <f t="shared" si="79"/>
        <v>0</v>
      </c>
      <c r="BL253" s="18" t="s">
        <v>136</v>
      </c>
      <c r="BM253" s="187" t="s">
        <v>978</v>
      </c>
    </row>
    <row r="254" spans="1:65" s="2" customFormat="1" ht="24.2" customHeight="1">
      <c r="A254" s="35"/>
      <c r="B254" s="36"/>
      <c r="C254" s="194" t="s">
        <v>979</v>
      </c>
      <c r="D254" s="194" t="s">
        <v>140</v>
      </c>
      <c r="E254" s="195" t="s">
        <v>551</v>
      </c>
      <c r="F254" s="196" t="s">
        <v>980</v>
      </c>
      <c r="G254" s="197" t="s">
        <v>345</v>
      </c>
      <c r="H254" s="198">
        <v>10</v>
      </c>
      <c r="I254" s="199"/>
      <c r="J254" s="200">
        <f t="shared" si="70"/>
        <v>0</v>
      </c>
      <c r="K254" s="201"/>
      <c r="L254" s="202"/>
      <c r="M254" s="203" t="s">
        <v>19</v>
      </c>
      <c r="N254" s="204" t="s">
        <v>44</v>
      </c>
      <c r="O254" s="65"/>
      <c r="P254" s="185">
        <f t="shared" si="71"/>
        <v>0</v>
      </c>
      <c r="Q254" s="185">
        <v>0</v>
      </c>
      <c r="R254" s="185">
        <f t="shared" si="72"/>
        <v>0</v>
      </c>
      <c r="S254" s="185">
        <v>0</v>
      </c>
      <c r="T254" s="186">
        <f t="shared" si="7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7" t="s">
        <v>143</v>
      </c>
      <c r="AT254" s="187" t="s">
        <v>140</v>
      </c>
      <c r="AU254" s="187" t="s">
        <v>81</v>
      </c>
      <c r="AY254" s="18" t="s">
        <v>129</v>
      </c>
      <c r="BE254" s="188">
        <f t="shared" si="74"/>
        <v>0</v>
      </c>
      <c r="BF254" s="188">
        <f t="shared" si="75"/>
        <v>0</v>
      </c>
      <c r="BG254" s="188">
        <f t="shared" si="76"/>
        <v>0</v>
      </c>
      <c r="BH254" s="188">
        <f t="shared" si="77"/>
        <v>0</v>
      </c>
      <c r="BI254" s="188">
        <f t="shared" si="78"/>
        <v>0</v>
      </c>
      <c r="BJ254" s="18" t="s">
        <v>81</v>
      </c>
      <c r="BK254" s="188">
        <f t="shared" si="79"/>
        <v>0</v>
      </c>
      <c r="BL254" s="18" t="s">
        <v>136</v>
      </c>
      <c r="BM254" s="187" t="s">
        <v>981</v>
      </c>
    </row>
    <row r="255" spans="1:65" s="2" customFormat="1" ht="24.2" customHeight="1">
      <c r="A255" s="35"/>
      <c r="B255" s="36"/>
      <c r="C255" s="194" t="s">
        <v>581</v>
      </c>
      <c r="D255" s="194" t="s">
        <v>140</v>
      </c>
      <c r="E255" s="195" t="s">
        <v>555</v>
      </c>
      <c r="F255" s="196" t="s">
        <v>982</v>
      </c>
      <c r="G255" s="197" t="s">
        <v>345</v>
      </c>
      <c r="H255" s="198">
        <v>26</v>
      </c>
      <c r="I255" s="199"/>
      <c r="J255" s="200">
        <f t="shared" si="70"/>
        <v>0</v>
      </c>
      <c r="K255" s="201"/>
      <c r="L255" s="202"/>
      <c r="M255" s="203" t="s">
        <v>19</v>
      </c>
      <c r="N255" s="204" t="s">
        <v>44</v>
      </c>
      <c r="O255" s="65"/>
      <c r="P255" s="185">
        <f t="shared" si="71"/>
        <v>0</v>
      </c>
      <c r="Q255" s="185">
        <v>0</v>
      </c>
      <c r="R255" s="185">
        <f t="shared" si="72"/>
        <v>0</v>
      </c>
      <c r="S255" s="185">
        <v>0</v>
      </c>
      <c r="T255" s="186">
        <f t="shared" si="7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7" t="s">
        <v>143</v>
      </c>
      <c r="AT255" s="187" t="s">
        <v>140</v>
      </c>
      <c r="AU255" s="187" t="s">
        <v>81</v>
      </c>
      <c r="AY255" s="18" t="s">
        <v>129</v>
      </c>
      <c r="BE255" s="188">
        <f t="shared" si="74"/>
        <v>0</v>
      </c>
      <c r="BF255" s="188">
        <f t="shared" si="75"/>
        <v>0</v>
      </c>
      <c r="BG255" s="188">
        <f t="shared" si="76"/>
        <v>0</v>
      </c>
      <c r="BH255" s="188">
        <f t="shared" si="77"/>
        <v>0</v>
      </c>
      <c r="BI255" s="188">
        <f t="shared" si="78"/>
        <v>0</v>
      </c>
      <c r="BJ255" s="18" t="s">
        <v>81</v>
      </c>
      <c r="BK255" s="188">
        <f t="shared" si="79"/>
        <v>0</v>
      </c>
      <c r="BL255" s="18" t="s">
        <v>136</v>
      </c>
      <c r="BM255" s="187" t="s">
        <v>983</v>
      </c>
    </row>
    <row r="256" spans="1:65" s="2" customFormat="1" ht="21.75" customHeight="1">
      <c r="A256" s="35"/>
      <c r="B256" s="36"/>
      <c r="C256" s="194" t="s">
        <v>984</v>
      </c>
      <c r="D256" s="194" t="s">
        <v>140</v>
      </c>
      <c r="E256" s="195" t="s">
        <v>558</v>
      </c>
      <c r="F256" s="196" t="s">
        <v>985</v>
      </c>
      <c r="G256" s="197" t="s">
        <v>345</v>
      </c>
      <c r="H256" s="198">
        <v>10</v>
      </c>
      <c r="I256" s="199"/>
      <c r="J256" s="200">
        <f t="shared" si="70"/>
        <v>0</v>
      </c>
      <c r="K256" s="201"/>
      <c r="L256" s="202"/>
      <c r="M256" s="203" t="s">
        <v>19</v>
      </c>
      <c r="N256" s="204" t="s">
        <v>44</v>
      </c>
      <c r="O256" s="65"/>
      <c r="P256" s="185">
        <f t="shared" si="71"/>
        <v>0</v>
      </c>
      <c r="Q256" s="185">
        <v>0</v>
      </c>
      <c r="R256" s="185">
        <f t="shared" si="72"/>
        <v>0</v>
      </c>
      <c r="S256" s="185">
        <v>0</v>
      </c>
      <c r="T256" s="186">
        <f t="shared" si="7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7" t="s">
        <v>143</v>
      </c>
      <c r="AT256" s="187" t="s">
        <v>140</v>
      </c>
      <c r="AU256" s="187" t="s">
        <v>81</v>
      </c>
      <c r="AY256" s="18" t="s">
        <v>129</v>
      </c>
      <c r="BE256" s="188">
        <f t="shared" si="74"/>
        <v>0</v>
      </c>
      <c r="BF256" s="188">
        <f t="shared" si="75"/>
        <v>0</v>
      </c>
      <c r="BG256" s="188">
        <f t="shared" si="76"/>
        <v>0</v>
      </c>
      <c r="BH256" s="188">
        <f t="shared" si="77"/>
        <v>0</v>
      </c>
      <c r="BI256" s="188">
        <f t="shared" si="78"/>
        <v>0</v>
      </c>
      <c r="BJ256" s="18" t="s">
        <v>81</v>
      </c>
      <c r="BK256" s="188">
        <f t="shared" si="79"/>
        <v>0</v>
      </c>
      <c r="BL256" s="18" t="s">
        <v>136</v>
      </c>
      <c r="BM256" s="187" t="s">
        <v>986</v>
      </c>
    </row>
    <row r="257" spans="1:65" s="2" customFormat="1" ht="16.5" customHeight="1">
      <c r="A257" s="35"/>
      <c r="B257" s="36"/>
      <c r="C257" s="194" t="s">
        <v>585</v>
      </c>
      <c r="D257" s="194" t="s">
        <v>140</v>
      </c>
      <c r="E257" s="195" t="s">
        <v>562</v>
      </c>
      <c r="F257" s="196" t="s">
        <v>987</v>
      </c>
      <c r="G257" s="197" t="s">
        <v>345</v>
      </c>
      <c r="H257" s="198">
        <v>1</v>
      </c>
      <c r="I257" s="199"/>
      <c r="J257" s="200">
        <f t="shared" si="70"/>
        <v>0</v>
      </c>
      <c r="K257" s="201"/>
      <c r="L257" s="202"/>
      <c r="M257" s="203" t="s">
        <v>19</v>
      </c>
      <c r="N257" s="204" t="s">
        <v>44</v>
      </c>
      <c r="O257" s="65"/>
      <c r="P257" s="185">
        <f t="shared" si="71"/>
        <v>0</v>
      </c>
      <c r="Q257" s="185">
        <v>0</v>
      </c>
      <c r="R257" s="185">
        <f t="shared" si="72"/>
        <v>0</v>
      </c>
      <c r="S257" s="185">
        <v>0</v>
      </c>
      <c r="T257" s="186">
        <f t="shared" si="7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7" t="s">
        <v>143</v>
      </c>
      <c r="AT257" s="187" t="s">
        <v>140</v>
      </c>
      <c r="AU257" s="187" t="s">
        <v>81</v>
      </c>
      <c r="AY257" s="18" t="s">
        <v>129</v>
      </c>
      <c r="BE257" s="188">
        <f t="shared" si="74"/>
        <v>0</v>
      </c>
      <c r="BF257" s="188">
        <f t="shared" si="75"/>
        <v>0</v>
      </c>
      <c r="BG257" s="188">
        <f t="shared" si="76"/>
        <v>0</v>
      </c>
      <c r="BH257" s="188">
        <f t="shared" si="77"/>
        <v>0</v>
      </c>
      <c r="BI257" s="188">
        <f t="shared" si="78"/>
        <v>0</v>
      </c>
      <c r="BJ257" s="18" t="s">
        <v>81</v>
      </c>
      <c r="BK257" s="188">
        <f t="shared" si="79"/>
        <v>0</v>
      </c>
      <c r="BL257" s="18" t="s">
        <v>136</v>
      </c>
      <c r="BM257" s="187" t="s">
        <v>988</v>
      </c>
    </row>
    <row r="258" spans="1:65" s="2" customFormat="1" ht="16.5" customHeight="1">
      <c r="A258" s="35"/>
      <c r="B258" s="36"/>
      <c r="C258" s="194" t="s">
        <v>989</v>
      </c>
      <c r="D258" s="194" t="s">
        <v>140</v>
      </c>
      <c r="E258" s="195" t="s">
        <v>565</v>
      </c>
      <c r="F258" s="196" t="s">
        <v>990</v>
      </c>
      <c r="G258" s="197" t="s">
        <v>345</v>
      </c>
      <c r="H258" s="198">
        <v>1</v>
      </c>
      <c r="I258" s="199"/>
      <c r="J258" s="200">
        <f t="shared" si="70"/>
        <v>0</v>
      </c>
      <c r="K258" s="201"/>
      <c r="L258" s="202"/>
      <c r="M258" s="203" t="s">
        <v>19</v>
      </c>
      <c r="N258" s="204" t="s">
        <v>44</v>
      </c>
      <c r="O258" s="65"/>
      <c r="P258" s="185">
        <f t="shared" si="71"/>
        <v>0</v>
      </c>
      <c r="Q258" s="185">
        <v>0</v>
      </c>
      <c r="R258" s="185">
        <f t="shared" si="72"/>
        <v>0</v>
      </c>
      <c r="S258" s="185">
        <v>0</v>
      </c>
      <c r="T258" s="186">
        <f t="shared" si="7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7" t="s">
        <v>143</v>
      </c>
      <c r="AT258" s="187" t="s">
        <v>140</v>
      </c>
      <c r="AU258" s="187" t="s">
        <v>81</v>
      </c>
      <c r="AY258" s="18" t="s">
        <v>129</v>
      </c>
      <c r="BE258" s="188">
        <f t="shared" si="74"/>
        <v>0</v>
      </c>
      <c r="BF258" s="188">
        <f t="shared" si="75"/>
        <v>0</v>
      </c>
      <c r="BG258" s="188">
        <f t="shared" si="76"/>
        <v>0</v>
      </c>
      <c r="BH258" s="188">
        <f t="shared" si="77"/>
        <v>0</v>
      </c>
      <c r="BI258" s="188">
        <f t="shared" si="78"/>
        <v>0</v>
      </c>
      <c r="BJ258" s="18" t="s">
        <v>81</v>
      </c>
      <c r="BK258" s="188">
        <f t="shared" si="79"/>
        <v>0</v>
      </c>
      <c r="BL258" s="18" t="s">
        <v>136</v>
      </c>
      <c r="BM258" s="187" t="s">
        <v>991</v>
      </c>
    </row>
    <row r="259" spans="1:65" s="2" customFormat="1" ht="16.5" customHeight="1">
      <c r="A259" s="35"/>
      <c r="B259" s="36"/>
      <c r="C259" s="194" t="s">
        <v>588</v>
      </c>
      <c r="D259" s="194" t="s">
        <v>140</v>
      </c>
      <c r="E259" s="195" t="s">
        <v>569</v>
      </c>
      <c r="F259" s="196" t="s">
        <v>992</v>
      </c>
      <c r="G259" s="197" t="s">
        <v>345</v>
      </c>
      <c r="H259" s="198">
        <v>29</v>
      </c>
      <c r="I259" s="199"/>
      <c r="J259" s="200">
        <f t="shared" si="70"/>
        <v>0</v>
      </c>
      <c r="K259" s="201"/>
      <c r="L259" s="202"/>
      <c r="M259" s="203" t="s">
        <v>19</v>
      </c>
      <c r="N259" s="204" t="s">
        <v>44</v>
      </c>
      <c r="O259" s="65"/>
      <c r="P259" s="185">
        <f t="shared" si="71"/>
        <v>0</v>
      </c>
      <c r="Q259" s="185">
        <v>0</v>
      </c>
      <c r="R259" s="185">
        <f t="shared" si="72"/>
        <v>0</v>
      </c>
      <c r="S259" s="185">
        <v>0</v>
      </c>
      <c r="T259" s="186">
        <f t="shared" si="7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7" t="s">
        <v>143</v>
      </c>
      <c r="AT259" s="187" t="s">
        <v>140</v>
      </c>
      <c r="AU259" s="187" t="s">
        <v>81</v>
      </c>
      <c r="AY259" s="18" t="s">
        <v>129</v>
      </c>
      <c r="BE259" s="188">
        <f t="shared" si="74"/>
        <v>0</v>
      </c>
      <c r="BF259" s="188">
        <f t="shared" si="75"/>
        <v>0</v>
      </c>
      <c r="BG259" s="188">
        <f t="shared" si="76"/>
        <v>0</v>
      </c>
      <c r="BH259" s="188">
        <f t="shared" si="77"/>
        <v>0</v>
      </c>
      <c r="BI259" s="188">
        <f t="shared" si="78"/>
        <v>0</v>
      </c>
      <c r="BJ259" s="18" t="s">
        <v>81</v>
      </c>
      <c r="BK259" s="188">
        <f t="shared" si="79"/>
        <v>0</v>
      </c>
      <c r="BL259" s="18" t="s">
        <v>136</v>
      </c>
      <c r="BM259" s="187" t="s">
        <v>993</v>
      </c>
    </row>
    <row r="260" spans="1:65" s="2" customFormat="1" ht="33" customHeight="1">
      <c r="A260" s="35"/>
      <c r="B260" s="36"/>
      <c r="C260" s="194" t="s">
        <v>994</v>
      </c>
      <c r="D260" s="194" t="s">
        <v>140</v>
      </c>
      <c r="E260" s="195" t="s">
        <v>572</v>
      </c>
      <c r="F260" s="196" t="s">
        <v>995</v>
      </c>
      <c r="G260" s="197" t="s">
        <v>345</v>
      </c>
      <c r="H260" s="198">
        <v>10</v>
      </c>
      <c r="I260" s="199"/>
      <c r="J260" s="200">
        <f t="shared" si="70"/>
        <v>0</v>
      </c>
      <c r="K260" s="201"/>
      <c r="L260" s="202"/>
      <c r="M260" s="203" t="s">
        <v>19</v>
      </c>
      <c r="N260" s="204" t="s">
        <v>44</v>
      </c>
      <c r="O260" s="65"/>
      <c r="P260" s="185">
        <f t="shared" si="71"/>
        <v>0</v>
      </c>
      <c r="Q260" s="185">
        <v>0</v>
      </c>
      <c r="R260" s="185">
        <f t="shared" si="72"/>
        <v>0</v>
      </c>
      <c r="S260" s="185">
        <v>0</v>
      </c>
      <c r="T260" s="186">
        <f t="shared" si="7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7" t="s">
        <v>143</v>
      </c>
      <c r="AT260" s="187" t="s">
        <v>140</v>
      </c>
      <c r="AU260" s="187" t="s">
        <v>81</v>
      </c>
      <c r="AY260" s="18" t="s">
        <v>129</v>
      </c>
      <c r="BE260" s="188">
        <f t="shared" si="74"/>
        <v>0</v>
      </c>
      <c r="BF260" s="188">
        <f t="shared" si="75"/>
        <v>0</v>
      </c>
      <c r="BG260" s="188">
        <f t="shared" si="76"/>
        <v>0</v>
      </c>
      <c r="BH260" s="188">
        <f t="shared" si="77"/>
        <v>0</v>
      </c>
      <c r="BI260" s="188">
        <f t="shared" si="78"/>
        <v>0</v>
      </c>
      <c r="BJ260" s="18" t="s">
        <v>81</v>
      </c>
      <c r="BK260" s="188">
        <f t="shared" si="79"/>
        <v>0</v>
      </c>
      <c r="BL260" s="18" t="s">
        <v>136</v>
      </c>
      <c r="BM260" s="187" t="s">
        <v>996</v>
      </c>
    </row>
    <row r="261" spans="1:65" s="2" customFormat="1" ht="37.9" customHeight="1">
      <c r="A261" s="35"/>
      <c r="B261" s="36"/>
      <c r="C261" s="194" t="s">
        <v>592</v>
      </c>
      <c r="D261" s="194" t="s">
        <v>140</v>
      </c>
      <c r="E261" s="195" t="s">
        <v>576</v>
      </c>
      <c r="F261" s="196" t="s">
        <v>997</v>
      </c>
      <c r="G261" s="197" t="s">
        <v>345</v>
      </c>
      <c r="H261" s="198">
        <v>10</v>
      </c>
      <c r="I261" s="199"/>
      <c r="J261" s="200">
        <f t="shared" si="70"/>
        <v>0</v>
      </c>
      <c r="K261" s="201"/>
      <c r="L261" s="202"/>
      <c r="M261" s="203" t="s">
        <v>19</v>
      </c>
      <c r="N261" s="204" t="s">
        <v>44</v>
      </c>
      <c r="O261" s="65"/>
      <c r="P261" s="185">
        <f t="shared" si="71"/>
        <v>0</v>
      </c>
      <c r="Q261" s="185">
        <v>0</v>
      </c>
      <c r="R261" s="185">
        <f t="shared" si="72"/>
        <v>0</v>
      </c>
      <c r="S261" s="185">
        <v>0</v>
      </c>
      <c r="T261" s="186">
        <f t="shared" si="7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7" t="s">
        <v>143</v>
      </c>
      <c r="AT261" s="187" t="s">
        <v>140</v>
      </c>
      <c r="AU261" s="187" t="s">
        <v>81</v>
      </c>
      <c r="AY261" s="18" t="s">
        <v>129</v>
      </c>
      <c r="BE261" s="188">
        <f t="shared" si="74"/>
        <v>0</v>
      </c>
      <c r="BF261" s="188">
        <f t="shared" si="75"/>
        <v>0</v>
      </c>
      <c r="BG261" s="188">
        <f t="shared" si="76"/>
        <v>0</v>
      </c>
      <c r="BH261" s="188">
        <f t="shared" si="77"/>
        <v>0</v>
      </c>
      <c r="BI261" s="188">
        <f t="shared" si="78"/>
        <v>0</v>
      </c>
      <c r="BJ261" s="18" t="s">
        <v>81</v>
      </c>
      <c r="BK261" s="188">
        <f t="shared" si="79"/>
        <v>0</v>
      </c>
      <c r="BL261" s="18" t="s">
        <v>136</v>
      </c>
      <c r="BM261" s="187" t="s">
        <v>998</v>
      </c>
    </row>
    <row r="262" spans="1:65" s="2" customFormat="1" ht="21.75" customHeight="1">
      <c r="A262" s="35"/>
      <c r="B262" s="36"/>
      <c r="C262" s="194" t="s">
        <v>999</v>
      </c>
      <c r="D262" s="194" t="s">
        <v>140</v>
      </c>
      <c r="E262" s="195" t="s">
        <v>579</v>
      </c>
      <c r="F262" s="196" t="s">
        <v>1000</v>
      </c>
      <c r="G262" s="197" t="s">
        <v>345</v>
      </c>
      <c r="H262" s="198">
        <v>21</v>
      </c>
      <c r="I262" s="199"/>
      <c r="J262" s="200">
        <f t="shared" si="70"/>
        <v>0</v>
      </c>
      <c r="K262" s="201"/>
      <c r="L262" s="202"/>
      <c r="M262" s="203" t="s">
        <v>19</v>
      </c>
      <c r="N262" s="204" t="s">
        <v>44</v>
      </c>
      <c r="O262" s="65"/>
      <c r="P262" s="185">
        <f t="shared" si="71"/>
        <v>0</v>
      </c>
      <c r="Q262" s="185">
        <v>0</v>
      </c>
      <c r="R262" s="185">
        <f t="shared" si="72"/>
        <v>0</v>
      </c>
      <c r="S262" s="185">
        <v>0</v>
      </c>
      <c r="T262" s="186">
        <f t="shared" si="7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7" t="s">
        <v>143</v>
      </c>
      <c r="AT262" s="187" t="s">
        <v>140</v>
      </c>
      <c r="AU262" s="187" t="s">
        <v>81</v>
      </c>
      <c r="AY262" s="18" t="s">
        <v>129</v>
      </c>
      <c r="BE262" s="188">
        <f t="shared" si="74"/>
        <v>0</v>
      </c>
      <c r="BF262" s="188">
        <f t="shared" si="75"/>
        <v>0</v>
      </c>
      <c r="BG262" s="188">
        <f t="shared" si="76"/>
        <v>0</v>
      </c>
      <c r="BH262" s="188">
        <f t="shared" si="77"/>
        <v>0</v>
      </c>
      <c r="BI262" s="188">
        <f t="shared" si="78"/>
        <v>0</v>
      </c>
      <c r="BJ262" s="18" t="s">
        <v>81</v>
      </c>
      <c r="BK262" s="188">
        <f t="shared" si="79"/>
        <v>0</v>
      </c>
      <c r="BL262" s="18" t="s">
        <v>136</v>
      </c>
      <c r="BM262" s="187" t="s">
        <v>1001</v>
      </c>
    </row>
    <row r="263" spans="1:65" s="2" customFormat="1" ht="21.75" customHeight="1">
      <c r="A263" s="35"/>
      <c r="B263" s="36"/>
      <c r="C263" s="194" t="s">
        <v>595</v>
      </c>
      <c r="D263" s="194" t="s">
        <v>140</v>
      </c>
      <c r="E263" s="195" t="s">
        <v>583</v>
      </c>
      <c r="F263" s="196" t="s">
        <v>1002</v>
      </c>
      <c r="G263" s="197" t="s">
        <v>345</v>
      </c>
      <c r="H263" s="198">
        <v>7</v>
      </c>
      <c r="I263" s="199"/>
      <c r="J263" s="200">
        <f t="shared" si="70"/>
        <v>0</v>
      </c>
      <c r="K263" s="201"/>
      <c r="L263" s="202"/>
      <c r="M263" s="203" t="s">
        <v>19</v>
      </c>
      <c r="N263" s="204" t="s">
        <v>44</v>
      </c>
      <c r="O263" s="65"/>
      <c r="P263" s="185">
        <f t="shared" si="71"/>
        <v>0</v>
      </c>
      <c r="Q263" s="185">
        <v>0</v>
      </c>
      <c r="R263" s="185">
        <f t="shared" si="72"/>
        <v>0</v>
      </c>
      <c r="S263" s="185">
        <v>0</v>
      </c>
      <c r="T263" s="186">
        <f t="shared" si="7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7" t="s">
        <v>143</v>
      </c>
      <c r="AT263" s="187" t="s">
        <v>140</v>
      </c>
      <c r="AU263" s="187" t="s">
        <v>81</v>
      </c>
      <c r="AY263" s="18" t="s">
        <v>129</v>
      </c>
      <c r="BE263" s="188">
        <f t="shared" si="74"/>
        <v>0</v>
      </c>
      <c r="BF263" s="188">
        <f t="shared" si="75"/>
        <v>0</v>
      </c>
      <c r="BG263" s="188">
        <f t="shared" si="76"/>
        <v>0</v>
      </c>
      <c r="BH263" s="188">
        <f t="shared" si="77"/>
        <v>0</v>
      </c>
      <c r="BI263" s="188">
        <f t="shared" si="78"/>
        <v>0</v>
      </c>
      <c r="BJ263" s="18" t="s">
        <v>81</v>
      </c>
      <c r="BK263" s="188">
        <f t="shared" si="79"/>
        <v>0</v>
      </c>
      <c r="BL263" s="18" t="s">
        <v>136</v>
      </c>
      <c r="BM263" s="187" t="s">
        <v>1003</v>
      </c>
    </row>
    <row r="264" spans="1:65" s="2" customFormat="1" ht="21.75" customHeight="1">
      <c r="A264" s="35"/>
      <c r="B264" s="36"/>
      <c r="C264" s="194" t="s">
        <v>1004</v>
      </c>
      <c r="D264" s="194" t="s">
        <v>140</v>
      </c>
      <c r="E264" s="195" t="s">
        <v>586</v>
      </c>
      <c r="F264" s="196" t="s">
        <v>587</v>
      </c>
      <c r="G264" s="197" t="s">
        <v>345</v>
      </c>
      <c r="H264" s="198">
        <v>7</v>
      </c>
      <c r="I264" s="199"/>
      <c r="J264" s="200">
        <f t="shared" si="70"/>
        <v>0</v>
      </c>
      <c r="K264" s="201"/>
      <c r="L264" s="202"/>
      <c r="M264" s="203" t="s">
        <v>19</v>
      </c>
      <c r="N264" s="204" t="s">
        <v>44</v>
      </c>
      <c r="O264" s="65"/>
      <c r="P264" s="185">
        <f t="shared" si="71"/>
        <v>0</v>
      </c>
      <c r="Q264" s="185">
        <v>0</v>
      </c>
      <c r="R264" s="185">
        <f t="shared" si="72"/>
        <v>0</v>
      </c>
      <c r="S264" s="185">
        <v>0</v>
      </c>
      <c r="T264" s="186">
        <f t="shared" si="7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7" t="s">
        <v>143</v>
      </c>
      <c r="AT264" s="187" t="s">
        <v>140</v>
      </c>
      <c r="AU264" s="187" t="s">
        <v>81</v>
      </c>
      <c r="AY264" s="18" t="s">
        <v>129</v>
      </c>
      <c r="BE264" s="188">
        <f t="shared" si="74"/>
        <v>0</v>
      </c>
      <c r="BF264" s="188">
        <f t="shared" si="75"/>
        <v>0</v>
      </c>
      <c r="BG264" s="188">
        <f t="shared" si="76"/>
        <v>0</v>
      </c>
      <c r="BH264" s="188">
        <f t="shared" si="77"/>
        <v>0</v>
      </c>
      <c r="BI264" s="188">
        <f t="shared" si="78"/>
        <v>0</v>
      </c>
      <c r="BJ264" s="18" t="s">
        <v>81</v>
      </c>
      <c r="BK264" s="188">
        <f t="shared" si="79"/>
        <v>0</v>
      </c>
      <c r="BL264" s="18" t="s">
        <v>136</v>
      </c>
      <c r="BM264" s="187" t="s">
        <v>1005</v>
      </c>
    </row>
    <row r="265" spans="1:65" s="2" customFormat="1" ht="16.5" customHeight="1">
      <c r="A265" s="35"/>
      <c r="B265" s="36"/>
      <c r="C265" s="194" t="s">
        <v>599</v>
      </c>
      <c r="D265" s="194" t="s">
        <v>140</v>
      </c>
      <c r="E265" s="195" t="s">
        <v>590</v>
      </c>
      <c r="F265" s="196" t="s">
        <v>591</v>
      </c>
      <c r="G265" s="197" t="s">
        <v>345</v>
      </c>
      <c r="H265" s="198">
        <v>7</v>
      </c>
      <c r="I265" s="199"/>
      <c r="J265" s="200">
        <f t="shared" si="70"/>
        <v>0</v>
      </c>
      <c r="K265" s="201"/>
      <c r="L265" s="202"/>
      <c r="M265" s="203" t="s">
        <v>19</v>
      </c>
      <c r="N265" s="204" t="s">
        <v>44</v>
      </c>
      <c r="O265" s="65"/>
      <c r="P265" s="185">
        <f t="shared" si="71"/>
        <v>0</v>
      </c>
      <c r="Q265" s="185">
        <v>0</v>
      </c>
      <c r="R265" s="185">
        <f t="shared" si="72"/>
        <v>0</v>
      </c>
      <c r="S265" s="185">
        <v>0</v>
      </c>
      <c r="T265" s="186">
        <f t="shared" si="7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7" t="s">
        <v>143</v>
      </c>
      <c r="AT265" s="187" t="s">
        <v>140</v>
      </c>
      <c r="AU265" s="187" t="s">
        <v>81</v>
      </c>
      <c r="AY265" s="18" t="s">
        <v>129</v>
      </c>
      <c r="BE265" s="188">
        <f t="shared" si="74"/>
        <v>0</v>
      </c>
      <c r="BF265" s="188">
        <f t="shared" si="75"/>
        <v>0</v>
      </c>
      <c r="BG265" s="188">
        <f t="shared" si="76"/>
        <v>0</v>
      </c>
      <c r="BH265" s="188">
        <f t="shared" si="77"/>
        <v>0</v>
      </c>
      <c r="BI265" s="188">
        <f t="shared" si="78"/>
        <v>0</v>
      </c>
      <c r="BJ265" s="18" t="s">
        <v>81</v>
      </c>
      <c r="BK265" s="188">
        <f t="shared" si="79"/>
        <v>0</v>
      </c>
      <c r="BL265" s="18" t="s">
        <v>136</v>
      </c>
      <c r="BM265" s="187" t="s">
        <v>1006</v>
      </c>
    </row>
    <row r="266" spans="1:65" s="2" customFormat="1" ht="49.15" customHeight="1">
      <c r="A266" s="35"/>
      <c r="B266" s="36"/>
      <c r="C266" s="194" t="s">
        <v>1007</v>
      </c>
      <c r="D266" s="194" t="s">
        <v>140</v>
      </c>
      <c r="E266" s="195" t="s">
        <v>593</v>
      </c>
      <c r="F266" s="196" t="s">
        <v>594</v>
      </c>
      <c r="G266" s="197" t="s">
        <v>345</v>
      </c>
      <c r="H266" s="198">
        <v>10</v>
      </c>
      <c r="I266" s="199"/>
      <c r="J266" s="200">
        <f t="shared" si="70"/>
        <v>0</v>
      </c>
      <c r="K266" s="201"/>
      <c r="L266" s="202"/>
      <c r="M266" s="203" t="s">
        <v>19</v>
      </c>
      <c r="N266" s="204" t="s">
        <v>44</v>
      </c>
      <c r="O266" s="65"/>
      <c r="P266" s="185">
        <f t="shared" si="71"/>
        <v>0</v>
      </c>
      <c r="Q266" s="185">
        <v>0</v>
      </c>
      <c r="R266" s="185">
        <f t="shared" si="72"/>
        <v>0</v>
      </c>
      <c r="S266" s="185">
        <v>0</v>
      </c>
      <c r="T266" s="186">
        <f t="shared" si="7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7" t="s">
        <v>143</v>
      </c>
      <c r="AT266" s="187" t="s">
        <v>140</v>
      </c>
      <c r="AU266" s="187" t="s">
        <v>81</v>
      </c>
      <c r="AY266" s="18" t="s">
        <v>129</v>
      </c>
      <c r="BE266" s="188">
        <f t="shared" si="74"/>
        <v>0</v>
      </c>
      <c r="BF266" s="188">
        <f t="shared" si="75"/>
        <v>0</v>
      </c>
      <c r="BG266" s="188">
        <f t="shared" si="76"/>
        <v>0</v>
      </c>
      <c r="BH266" s="188">
        <f t="shared" si="77"/>
        <v>0</v>
      </c>
      <c r="BI266" s="188">
        <f t="shared" si="78"/>
        <v>0</v>
      </c>
      <c r="BJ266" s="18" t="s">
        <v>81</v>
      </c>
      <c r="BK266" s="188">
        <f t="shared" si="79"/>
        <v>0</v>
      </c>
      <c r="BL266" s="18" t="s">
        <v>136</v>
      </c>
      <c r="BM266" s="187" t="s">
        <v>1008</v>
      </c>
    </row>
    <row r="267" spans="1:65" s="2" customFormat="1" ht="16.5" customHeight="1">
      <c r="A267" s="35"/>
      <c r="B267" s="36"/>
      <c r="C267" s="194" t="s">
        <v>604</v>
      </c>
      <c r="D267" s="194" t="s">
        <v>140</v>
      </c>
      <c r="E267" s="195" t="s">
        <v>597</v>
      </c>
      <c r="F267" s="196" t="s">
        <v>1009</v>
      </c>
      <c r="G267" s="197" t="s">
        <v>155</v>
      </c>
      <c r="H267" s="198">
        <v>210</v>
      </c>
      <c r="I267" s="199"/>
      <c r="J267" s="200">
        <f t="shared" si="70"/>
        <v>0</v>
      </c>
      <c r="K267" s="201"/>
      <c r="L267" s="202"/>
      <c r="M267" s="203" t="s">
        <v>19</v>
      </c>
      <c r="N267" s="204" t="s">
        <v>44</v>
      </c>
      <c r="O267" s="65"/>
      <c r="P267" s="185">
        <f t="shared" si="71"/>
        <v>0</v>
      </c>
      <c r="Q267" s="185">
        <v>0</v>
      </c>
      <c r="R267" s="185">
        <f t="shared" si="72"/>
        <v>0</v>
      </c>
      <c r="S267" s="185">
        <v>0</v>
      </c>
      <c r="T267" s="186">
        <f t="shared" si="7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7" t="s">
        <v>143</v>
      </c>
      <c r="AT267" s="187" t="s">
        <v>140</v>
      </c>
      <c r="AU267" s="187" t="s">
        <v>81</v>
      </c>
      <c r="AY267" s="18" t="s">
        <v>129</v>
      </c>
      <c r="BE267" s="188">
        <f t="shared" si="74"/>
        <v>0</v>
      </c>
      <c r="BF267" s="188">
        <f t="shared" si="75"/>
        <v>0</v>
      </c>
      <c r="BG267" s="188">
        <f t="shared" si="76"/>
        <v>0</v>
      </c>
      <c r="BH267" s="188">
        <f t="shared" si="77"/>
        <v>0</v>
      </c>
      <c r="BI267" s="188">
        <f t="shared" si="78"/>
        <v>0</v>
      </c>
      <c r="BJ267" s="18" t="s">
        <v>81</v>
      </c>
      <c r="BK267" s="188">
        <f t="shared" si="79"/>
        <v>0</v>
      </c>
      <c r="BL267" s="18" t="s">
        <v>136</v>
      </c>
      <c r="BM267" s="187" t="s">
        <v>1010</v>
      </c>
    </row>
    <row r="268" spans="1:65" s="2" customFormat="1" ht="21.75" customHeight="1">
      <c r="A268" s="35"/>
      <c r="B268" s="36"/>
      <c r="C268" s="194" t="s">
        <v>1011</v>
      </c>
      <c r="D268" s="194" t="s">
        <v>140</v>
      </c>
      <c r="E268" s="195" t="s">
        <v>1012</v>
      </c>
      <c r="F268" s="196" t="s">
        <v>598</v>
      </c>
      <c r="G268" s="197" t="s">
        <v>166</v>
      </c>
      <c r="H268" s="243"/>
      <c r="I268" s="199"/>
      <c r="J268" s="200">
        <f t="shared" si="70"/>
        <v>0</v>
      </c>
      <c r="K268" s="201"/>
      <c r="L268" s="202"/>
      <c r="M268" s="203" t="s">
        <v>19</v>
      </c>
      <c r="N268" s="204" t="s">
        <v>44</v>
      </c>
      <c r="O268" s="65"/>
      <c r="P268" s="185">
        <f t="shared" si="71"/>
        <v>0</v>
      </c>
      <c r="Q268" s="185">
        <v>0</v>
      </c>
      <c r="R268" s="185">
        <f t="shared" si="72"/>
        <v>0</v>
      </c>
      <c r="S268" s="185">
        <v>0</v>
      </c>
      <c r="T268" s="186">
        <f t="shared" si="7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7" t="s">
        <v>143</v>
      </c>
      <c r="AT268" s="187" t="s">
        <v>140</v>
      </c>
      <c r="AU268" s="187" t="s">
        <v>81</v>
      </c>
      <c r="AY268" s="18" t="s">
        <v>129</v>
      </c>
      <c r="BE268" s="188">
        <f t="shared" si="74"/>
        <v>0</v>
      </c>
      <c r="BF268" s="188">
        <f t="shared" si="75"/>
        <v>0</v>
      </c>
      <c r="BG268" s="188">
        <f t="shared" si="76"/>
        <v>0</v>
      </c>
      <c r="BH268" s="188">
        <f t="shared" si="77"/>
        <v>0</v>
      </c>
      <c r="BI268" s="188">
        <f t="shared" si="78"/>
        <v>0</v>
      </c>
      <c r="BJ268" s="18" t="s">
        <v>81</v>
      </c>
      <c r="BK268" s="188">
        <f t="shared" si="79"/>
        <v>0</v>
      </c>
      <c r="BL268" s="18" t="s">
        <v>136</v>
      </c>
      <c r="BM268" s="187" t="s">
        <v>1013</v>
      </c>
    </row>
    <row r="269" spans="1:65" s="12" customFormat="1" ht="25.9" customHeight="1">
      <c r="B269" s="159"/>
      <c r="C269" s="160"/>
      <c r="D269" s="161" t="s">
        <v>72</v>
      </c>
      <c r="E269" s="162" t="s">
        <v>1014</v>
      </c>
      <c r="F269" s="162" t="s">
        <v>601</v>
      </c>
      <c r="G269" s="160"/>
      <c r="H269" s="160"/>
      <c r="I269" s="163"/>
      <c r="J269" s="164">
        <f>BK269</f>
        <v>0</v>
      </c>
      <c r="K269" s="160"/>
      <c r="L269" s="165"/>
      <c r="M269" s="166"/>
      <c r="N269" s="167"/>
      <c r="O269" s="167"/>
      <c r="P269" s="168">
        <f>SUM(P270:P303)</f>
        <v>0</v>
      </c>
      <c r="Q269" s="167"/>
      <c r="R269" s="168">
        <f>SUM(R270:R303)</f>
        <v>0</v>
      </c>
      <c r="S269" s="167"/>
      <c r="T269" s="169">
        <f>SUM(T270:T303)</f>
        <v>0</v>
      </c>
      <c r="AR269" s="170" t="s">
        <v>81</v>
      </c>
      <c r="AT269" s="171" t="s">
        <v>72</v>
      </c>
      <c r="AU269" s="171" t="s">
        <v>73</v>
      </c>
      <c r="AY269" s="170" t="s">
        <v>129</v>
      </c>
      <c r="BK269" s="172">
        <f>SUM(BK270:BK303)</f>
        <v>0</v>
      </c>
    </row>
    <row r="270" spans="1:65" s="2" customFormat="1" ht="16.5" customHeight="1">
      <c r="A270" s="35"/>
      <c r="B270" s="36"/>
      <c r="C270" s="175" t="s">
        <v>608</v>
      </c>
      <c r="D270" s="175" t="s">
        <v>132</v>
      </c>
      <c r="E270" s="176" t="s">
        <v>602</v>
      </c>
      <c r="F270" s="177" t="s">
        <v>603</v>
      </c>
      <c r="G270" s="178" t="s">
        <v>345</v>
      </c>
      <c r="H270" s="179">
        <v>269</v>
      </c>
      <c r="I270" s="180"/>
      <c r="J270" s="181">
        <f t="shared" ref="J270:J303" si="80">ROUND(I270*H270,2)</f>
        <v>0</v>
      </c>
      <c r="K270" s="182"/>
      <c r="L270" s="40"/>
      <c r="M270" s="183" t="s">
        <v>19</v>
      </c>
      <c r="N270" s="184" t="s">
        <v>44</v>
      </c>
      <c r="O270" s="65"/>
      <c r="P270" s="185">
        <f t="shared" ref="P270:P303" si="81">O270*H270</f>
        <v>0</v>
      </c>
      <c r="Q270" s="185">
        <v>0</v>
      </c>
      <c r="R270" s="185">
        <f t="shared" ref="R270:R303" si="82">Q270*H270</f>
        <v>0</v>
      </c>
      <c r="S270" s="185">
        <v>0</v>
      </c>
      <c r="T270" s="186">
        <f t="shared" ref="T270:T303" si="83"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7" t="s">
        <v>136</v>
      </c>
      <c r="AT270" s="187" t="s">
        <v>132</v>
      </c>
      <c r="AU270" s="187" t="s">
        <v>81</v>
      </c>
      <c r="AY270" s="18" t="s">
        <v>129</v>
      </c>
      <c r="BE270" s="188">
        <f t="shared" ref="BE270:BE303" si="84">IF(N270="základní",J270,0)</f>
        <v>0</v>
      </c>
      <c r="BF270" s="188">
        <f t="shared" ref="BF270:BF303" si="85">IF(N270="snížená",J270,0)</f>
        <v>0</v>
      </c>
      <c r="BG270" s="188">
        <f t="shared" ref="BG270:BG303" si="86">IF(N270="zákl. přenesená",J270,0)</f>
        <v>0</v>
      </c>
      <c r="BH270" s="188">
        <f t="shared" ref="BH270:BH303" si="87">IF(N270="sníž. přenesená",J270,0)</f>
        <v>0</v>
      </c>
      <c r="BI270" s="188">
        <f t="shared" ref="BI270:BI303" si="88">IF(N270="nulová",J270,0)</f>
        <v>0</v>
      </c>
      <c r="BJ270" s="18" t="s">
        <v>81</v>
      </c>
      <c r="BK270" s="188">
        <f t="shared" ref="BK270:BK303" si="89">ROUND(I270*H270,2)</f>
        <v>0</v>
      </c>
      <c r="BL270" s="18" t="s">
        <v>136</v>
      </c>
      <c r="BM270" s="187" t="s">
        <v>1015</v>
      </c>
    </row>
    <row r="271" spans="1:65" s="2" customFormat="1" ht="16.5" customHeight="1">
      <c r="A271" s="35"/>
      <c r="B271" s="36"/>
      <c r="C271" s="175" t="s">
        <v>1016</v>
      </c>
      <c r="D271" s="175" t="s">
        <v>132</v>
      </c>
      <c r="E271" s="176" t="s">
        <v>606</v>
      </c>
      <c r="F271" s="177" t="s">
        <v>607</v>
      </c>
      <c r="G271" s="178" t="s">
        <v>345</v>
      </c>
      <c r="H271" s="179">
        <v>36</v>
      </c>
      <c r="I271" s="180"/>
      <c r="J271" s="181">
        <f t="shared" si="80"/>
        <v>0</v>
      </c>
      <c r="K271" s="182"/>
      <c r="L271" s="40"/>
      <c r="M271" s="183" t="s">
        <v>19</v>
      </c>
      <c r="N271" s="184" t="s">
        <v>44</v>
      </c>
      <c r="O271" s="65"/>
      <c r="P271" s="185">
        <f t="shared" si="81"/>
        <v>0</v>
      </c>
      <c r="Q271" s="185">
        <v>0</v>
      </c>
      <c r="R271" s="185">
        <f t="shared" si="82"/>
        <v>0</v>
      </c>
      <c r="S271" s="185">
        <v>0</v>
      </c>
      <c r="T271" s="186">
        <f t="shared" si="8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7" t="s">
        <v>136</v>
      </c>
      <c r="AT271" s="187" t="s">
        <v>132</v>
      </c>
      <c r="AU271" s="187" t="s">
        <v>81</v>
      </c>
      <c r="AY271" s="18" t="s">
        <v>129</v>
      </c>
      <c r="BE271" s="188">
        <f t="shared" si="84"/>
        <v>0</v>
      </c>
      <c r="BF271" s="188">
        <f t="shared" si="85"/>
        <v>0</v>
      </c>
      <c r="BG271" s="188">
        <f t="shared" si="86"/>
        <v>0</v>
      </c>
      <c r="BH271" s="188">
        <f t="shared" si="87"/>
        <v>0</v>
      </c>
      <c r="BI271" s="188">
        <f t="shared" si="88"/>
        <v>0</v>
      </c>
      <c r="BJ271" s="18" t="s">
        <v>81</v>
      </c>
      <c r="BK271" s="188">
        <f t="shared" si="89"/>
        <v>0</v>
      </c>
      <c r="BL271" s="18" t="s">
        <v>136</v>
      </c>
      <c r="BM271" s="187" t="s">
        <v>1017</v>
      </c>
    </row>
    <row r="272" spans="1:65" s="2" customFormat="1" ht="16.5" customHeight="1">
      <c r="A272" s="35"/>
      <c r="B272" s="36"/>
      <c r="C272" s="175" t="s">
        <v>611</v>
      </c>
      <c r="D272" s="175" t="s">
        <v>132</v>
      </c>
      <c r="E272" s="176" t="s">
        <v>609</v>
      </c>
      <c r="F272" s="177" t="s">
        <v>610</v>
      </c>
      <c r="G272" s="178" t="s">
        <v>345</v>
      </c>
      <c r="H272" s="179">
        <v>57</v>
      </c>
      <c r="I272" s="180"/>
      <c r="J272" s="181">
        <f t="shared" si="80"/>
        <v>0</v>
      </c>
      <c r="K272" s="182"/>
      <c r="L272" s="40"/>
      <c r="M272" s="183" t="s">
        <v>19</v>
      </c>
      <c r="N272" s="184" t="s">
        <v>44</v>
      </c>
      <c r="O272" s="65"/>
      <c r="P272" s="185">
        <f t="shared" si="81"/>
        <v>0</v>
      </c>
      <c r="Q272" s="185">
        <v>0</v>
      </c>
      <c r="R272" s="185">
        <f t="shared" si="82"/>
        <v>0</v>
      </c>
      <c r="S272" s="185">
        <v>0</v>
      </c>
      <c r="T272" s="186">
        <f t="shared" si="8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7" t="s">
        <v>136</v>
      </c>
      <c r="AT272" s="187" t="s">
        <v>132</v>
      </c>
      <c r="AU272" s="187" t="s">
        <v>81</v>
      </c>
      <c r="AY272" s="18" t="s">
        <v>129</v>
      </c>
      <c r="BE272" s="188">
        <f t="shared" si="84"/>
        <v>0</v>
      </c>
      <c r="BF272" s="188">
        <f t="shared" si="85"/>
        <v>0</v>
      </c>
      <c r="BG272" s="188">
        <f t="shared" si="86"/>
        <v>0</v>
      </c>
      <c r="BH272" s="188">
        <f t="shared" si="87"/>
        <v>0</v>
      </c>
      <c r="BI272" s="188">
        <f t="shared" si="88"/>
        <v>0</v>
      </c>
      <c r="BJ272" s="18" t="s">
        <v>81</v>
      </c>
      <c r="BK272" s="188">
        <f t="shared" si="89"/>
        <v>0</v>
      </c>
      <c r="BL272" s="18" t="s">
        <v>136</v>
      </c>
      <c r="BM272" s="187" t="s">
        <v>1018</v>
      </c>
    </row>
    <row r="273" spans="1:65" s="2" customFormat="1" ht="16.5" customHeight="1">
      <c r="A273" s="35"/>
      <c r="B273" s="36"/>
      <c r="C273" s="175" t="s">
        <v>1019</v>
      </c>
      <c r="D273" s="175" t="s">
        <v>132</v>
      </c>
      <c r="E273" s="176" t="s">
        <v>613</v>
      </c>
      <c r="F273" s="177" t="s">
        <v>614</v>
      </c>
      <c r="G273" s="178" t="s">
        <v>155</v>
      </c>
      <c r="H273" s="179">
        <v>180</v>
      </c>
      <c r="I273" s="180"/>
      <c r="J273" s="181">
        <f t="shared" si="80"/>
        <v>0</v>
      </c>
      <c r="K273" s="182"/>
      <c r="L273" s="40"/>
      <c r="M273" s="183" t="s">
        <v>19</v>
      </c>
      <c r="N273" s="184" t="s">
        <v>44</v>
      </c>
      <c r="O273" s="65"/>
      <c r="P273" s="185">
        <f t="shared" si="81"/>
        <v>0</v>
      </c>
      <c r="Q273" s="185">
        <v>0</v>
      </c>
      <c r="R273" s="185">
        <f t="shared" si="82"/>
        <v>0</v>
      </c>
      <c r="S273" s="185">
        <v>0</v>
      </c>
      <c r="T273" s="186">
        <f t="shared" si="8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7" t="s">
        <v>136</v>
      </c>
      <c r="AT273" s="187" t="s">
        <v>132</v>
      </c>
      <c r="AU273" s="187" t="s">
        <v>81</v>
      </c>
      <c r="AY273" s="18" t="s">
        <v>129</v>
      </c>
      <c r="BE273" s="188">
        <f t="shared" si="84"/>
        <v>0</v>
      </c>
      <c r="BF273" s="188">
        <f t="shared" si="85"/>
        <v>0</v>
      </c>
      <c r="BG273" s="188">
        <f t="shared" si="86"/>
        <v>0</v>
      </c>
      <c r="BH273" s="188">
        <f t="shared" si="87"/>
        <v>0</v>
      </c>
      <c r="BI273" s="188">
        <f t="shared" si="88"/>
        <v>0</v>
      </c>
      <c r="BJ273" s="18" t="s">
        <v>81</v>
      </c>
      <c r="BK273" s="188">
        <f t="shared" si="89"/>
        <v>0</v>
      </c>
      <c r="BL273" s="18" t="s">
        <v>136</v>
      </c>
      <c r="BM273" s="187" t="s">
        <v>1020</v>
      </c>
    </row>
    <row r="274" spans="1:65" s="2" customFormat="1" ht="16.5" customHeight="1">
      <c r="A274" s="35"/>
      <c r="B274" s="36"/>
      <c r="C274" s="175" t="s">
        <v>615</v>
      </c>
      <c r="D274" s="175" t="s">
        <v>132</v>
      </c>
      <c r="E274" s="176" t="s">
        <v>616</v>
      </c>
      <c r="F274" s="177" t="s">
        <v>617</v>
      </c>
      <c r="G274" s="178" t="s">
        <v>345</v>
      </c>
      <c r="H274" s="179">
        <v>7</v>
      </c>
      <c r="I274" s="180"/>
      <c r="J274" s="181">
        <f t="shared" si="80"/>
        <v>0</v>
      </c>
      <c r="K274" s="182"/>
      <c r="L274" s="40"/>
      <c r="M274" s="183" t="s">
        <v>19</v>
      </c>
      <c r="N274" s="184" t="s">
        <v>44</v>
      </c>
      <c r="O274" s="65"/>
      <c r="P274" s="185">
        <f t="shared" si="81"/>
        <v>0</v>
      </c>
      <c r="Q274" s="185">
        <v>0</v>
      </c>
      <c r="R274" s="185">
        <f t="shared" si="82"/>
        <v>0</v>
      </c>
      <c r="S274" s="185">
        <v>0</v>
      </c>
      <c r="T274" s="186">
        <f t="shared" si="8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7" t="s">
        <v>136</v>
      </c>
      <c r="AT274" s="187" t="s">
        <v>132</v>
      </c>
      <c r="AU274" s="187" t="s">
        <v>81</v>
      </c>
      <c r="AY274" s="18" t="s">
        <v>129</v>
      </c>
      <c r="BE274" s="188">
        <f t="shared" si="84"/>
        <v>0</v>
      </c>
      <c r="BF274" s="188">
        <f t="shared" si="85"/>
        <v>0</v>
      </c>
      <c r="BG274" s="188">
        <f t="shared" si="86"/>
        <v>0</v>
      </c>
      <c r="BH274" s="188">
        <f t="shared" si="87"/>
        <v>0</v>
      </c>
      <c r="BI274" s="188">
        <f t="shared" si="88"/>
        <v>0</v>
      </c>
      <c r="BJ274" s="18" t="s">
        <v>81</v>
      </c>
      <c r="BK274" s="188">
        <f t="shared" si="89"/>
        <v>0</v>
      </c>
      <c r="BL274" s="18" t="s">
        <v>136</v>
      </c>
      <c r="BM274" s="187" t="s">
        <v>1021</v>
      </c>
    </row>
    <row r="275" spans="1:65" s="2" customFormat="1" ht="16.5" customHeight="1">
      <c r="A275" s="35"/>
      <c r="B275" s="36"/>
      <c r="C275" s="175" t="s">
        <v>1022</v>
      </c>
      <c r="D275" s="175" t="s">
        <v>132</v>
      </c>
      <c r="E275" s="176" t="s">
        <v>620</v>
      </c>
      <c r="F275" s="177" t="s">
        <v>621</v>
      </c>
      <c r="G275" s="178" t="s">
        <v>155</v>
      </c>
      <c r="H275" s="179">
        <v>21</v>
      </c>
      <c r="I275" s="180"/>
      <c r="J275" s="181">
        <f t="shared" si="80"/>
        <v>0</v>
      </c>
      <c r="K275" s="182"/>
      <c r="L275" s="40"/>
      <c r="M275" s="183" t="s">
        <v>19</v>
      </c>
      <c r="N275" s="184" t="s">
        <v>44</v>
      </c>
      <c r="O275" s="65"/>
      <c r="P275" s="185">
        <f t="shared" si="81"/>
        <v>0</v>
      </c>
      <c r="Q275" s="185">
        <v>0</v>
      </c>
      <c r="R275" s="185">
        <f t="shared" si="82"/>
        <v>0</v>
      </c>
      <c r="S275" s="185">
        <v>0</v>
      </c>
      <c r="T275" s="186">
        <f t="shared" si="8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7" t="s">
        <v>136</v>
      </c>
      <c r="AT275" s="187" t="s">
        <v>132</v>
      </c>
      <c r="AU275" s="187" t="s">
        <v>81</v>
      </c>
      <c r="AY275" s="18" t="s">
        <v>129</v>
      </c>
      <c r="BE275" s="188">
        <f t="shared" si="84"/>
        <v>0</v>
      </c>
      <c r="BF275" s="188">
        <f t="shared" si="85"/>
        <v>0</v>
      </c>
      <c r="BG275" s="188">
        <f t="shared" si="86"/>
        <v>0</v>
      </c>
      <c r="BH275" s="188">
        <f t="shared" si="87"/>
        <v>0</v>
      </c>
      <c r="BI275" s="188">
        <f t="shared" si="88"/>
        <v>0</v>
      </c>
      <c r="BJ275" s="18" t="s">
        <v>81</v>
      </c>
      <c r="BK275" s="188">
        <f t="shared" si="89"/>
        <v>0</v>
      </c>
      <c r="BL275" s="18" t="s">
        <v>136</v>
      </c>
      <c r="BM275" s="187" t="s">
        <v>1023</v>
      </c>
    </row>
    <row r="276" spans="1:65" s="2" customFormat="1" ht="16.5" customHeight="1">
      <c r="A276" s="35"/>
      <c r="B276" s="36"/>
      <c r="C276" s="175" t="s">
        <v>618</v>
      </c>
      <c r="D276" s="175" t="s">
        <v>132</v>
      </c>
      <c r="E276" s="176" t="s">
        <v>623</v>
      </c>
      <c r="F276" s="177" t="s">
        <v>624</v>
      </c>
      <c r="G276" s="178" t="s">
        <v>155</v>
      </c>
      <c r="H276" s="179">
        <v>30</v>
      </c>
      <c r="I276" s="180"/>
      <c r="J276" s="181">
        <f t="shared" si="80"/>
        <v>0</v>
      </c>
      <c r="K276" s="182"/>
      <c r="L276" s="40"/>
      <c r="M276" s="183" t="s">
        <v>19</v>
      </c>
      <c r="N276" s="184" t="s">
        <v>44</v>
      </c>
      <c r="O276" s="65"/>
      <c r="P276" s="185">
        <f t="shared" si="81"/>
        <v>0</v>
      </c>
      <c r="Q276" s="185">
        <v>0</v>
      </c>
      <c r="R276" s="185">
        <f t="shared" si="82"/>
        <v>0</v>
      </c>
      <c r="S276" s="185">
        <v>0</v>
      </c>
      <c r="T276" s="186">
        <f t="shared" si="8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7" t="s">
        <v>136</v>
      </c>
      <c r="AT276" s="187" t="s">
        <v>132</v>
      </c>
      <c r="AU276" s="187" t="s">
        <v>81</v>
      </c>
      <c r="AY276" s="18" t="s">
        <v>129</v>
      </c>
      <c r="BE276" s="188">
        <f t="shared" si="84"/>
        <v>0</v>
      </c>
      <c r="BF276" s="188">
        <f t="shared" si="85"/>
        <v>0</v>
      </c>
      <c r="BG276" s="188">
        <f t="shared" si="86"/>
        <v>0</v>
      </c>
      <c r="BH276" s="188">
        <f t="shared" si="87"/>
        <v>0</v>
      </c>
      <c r="BI276" s="188">
        <f t="shared" si="88"/>
        <v>0</v>
      </c>
      <c r="BJ276" s="18" t="s">
        <v>81</v>
      </c>
      <c r="BK276" s="188">
        <f t="shared" si="89"/>
        <v>0</v>
      </c>
      <c r="BL276" s="18" t="s">
        <v>136</v>
      </c>
      <c r="BM276" s="187" t="s">
        <v>1024</v>
      </c>
    </row>
    <row r="277" spans="1:65" s="2" customFormat="1" ht="16.5" customHeight="1">
      <c r="A277" s="35"/>
      <c r="B277" s="36"/>
      <c r="C277" s="175" t="s">
        <v>1025</v>
      </c>
      <c r="D277" s="175" t="s">
        <v>132</v>
      </c>
      <c r="E277" s="176" t="s">
        <v>627</v>
      </c>
      <c r="F277" s="177" t="s">
        <v>628</v>
      </c>
      <c r="G277" s="178" t="s">
        <v>345</v>
      </c>
      <c r="H277" s="179">
        <v>1</v>
      </c>
      <c r="I277" s="180"/>
      <c r="J277" s="181">
        <f t="shared" si="80"/>
        <v>0</v>
      </c>
      <c r="K277" s="182"/>
      <c r="L277" s="40"/>
      <c r="M277" s="183" t="s">
        <v>19</v>
      </c>
      <c r="N277" s="184" t="s">
        <v>44</v>
      </c>
      <c r="O277" s="65"/>
      <c r="P277" s="185">
        <f t="shared" si="81"/>
        <v>0</v>
      </c>
      <c r="Q277" s="185">
        <v>0</v>
      </c>
      <c r="R277" s="185">
        <f t="shared" si="82"/>
        <v>0</v>
      </c>
      <c r="S277" s="185">
        <v>0</v>
      </c>
      <c r="T277" s="186">
        <f t="shared" si="8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7" t="s">
        <v>136</v>
      </c>
      <c r="AT277" s="187" t="s">
        <v>132</v>
      </c>
      <c r="AU277" s="187" t="s">
        <v>81</v>
      </c>
      <c r="AY277" s="18" t="s">
        <v>129</v>
      </c>
      <c r="BE277" s="188">
        <f t="shared" si="84"/>
        <v>0</v>
      </c>
      <c r="BF277" s="188">
        <f t="shared" si="85"/>
        <v>0</v>
      </c>
      <c r="BG277" s="188">
        <f t="shared" si="86"/>
        <v>0</v>
      </c>
      <c r="BH277" s="188">
        <f t="shared" si="87"/>
        <v>0</v>
      </c>
      <c r="BI277" s="188">
        <f t="shared" si="88"/>
        <v>0</v>
      </c>
      <c r="BJ277" s="18" t="s">
        <v>81</v>
      </c>
      <c r="BK277" s="188">
        <f t="shared" si="89"/>
        <v>0</v>
      </c>
      <c r="BL277" s="18" t="s">
        <v>136</v>
      </c>
      <c r="BM277" s="187" t="s">
        <v>1026</v>
      </c>
    </row>
    <row r="278" spans="1:65" s="2" customFormat="1" ht="16.5" customHeight="1">
      <c r="A278" s="35"/>
      <c r="B278" s="36"/>
      <c r="C278" s="175" t="s">
        <v>622</v>
      </c>
      <c r="D278" s="175" t="s">
        <v>132</v>
      </c>
      <c r="E278" s="176" t="s">
        <v>630</v>
      </c>
      <c r="F278" s="177" t="s">
        <v>631</v>
      </c>
      <c r="G278" s="178" t="s">
        <v>345</v>
      </c>
      <c r="H278" s="179">
        <v>2</v>
      </c>
      <c r="I278" s="180"/>
      <c r="J278" s="181">
        <f t="shared" si="80"/>
        <v>0</v>
      </c>
      <c r="K278" s="182"/>
      <c r="L278" s="40"/>
      <c r="M278" s="183" t="s">
        <v>19</v>
      </c>
      <c r="N278" s="184" t="s">
        <v>44</v>
      </c>
      <c r="O278" s="65"/>
      <c r="P278" s="185">
        <f t="shared" si="81"/>
        <v>0</v>
      </c>
      <c r="Q278" s="185">
        <v>0</v>
      </c>
      <c r="R278" s="185">
        <f t="shared" si="82"/>
        <v>0</v>
      </c>
      <c r="S278" s="185">
        <v>0</v>
      </c>
      <c r="T278" s="186">
        <f t="shared" si="8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7" t="s">
        <v>136</v>
      </c>
      <c r="AT278" s="187" t="s">
        <v>132</v>
      </c>
      <c r="AU278" s="187" t="s">
        <v>81</v>
      </c>
      <c r="AY278" s="18" t="s">
        <v>129</v>
      </c>
      <c r="BE278" s="188">
        <f t="shared" si="84"/>
        <v>0</v>
      </c>
      <c r="BF278" s="188">
        <f t="shared" si="85"/>
        <v>0</v>
      </c>
      <c r="BG278" s="188">
        <f t="shared" si="86"/>
        <v>0</v>
      </c>
      <c r="BH278" s="188">
        <f t="shared" si="87"/>
        <v>0</v>
      </c>
      <c r="BI278" s="188">
        <f t="shared" si="88"/>
        <v>0</v>
      </c>
      <c r="BJ278" s="18" t="s">
        <v>81</v>
      </c>
      <c r="BK278" s="188">
        <f t="shared" si="89"/>
        <v>0</v>
      </c>
      <c r="BL278" s="18" t="s">
        <v>136</v>
      </c>
      <c r="BM278" s="187" t="s">
        <v>1027</v>
      </c>
    </row>
    <row r="279" spans="1:65" s="2" customFormat="1" ht="16.5" customHeight="1">
      <c r="A279" s="35"/>
      <c r="B279" s="36"/>
      <c r="C279" s="175" t="s">
        <v>1028</v>
      </c>
      <c r="D279" s="175" t="s">
        <v>132</v>
      </c>
      <c r="E279" s="176" t="s">
        <v>634</v>
      </c>
      <c r="F279" s="177" t="s">
        <v>635</v>
      </c>
      <c r="G279" s="178" t="s">
        <v>345</v>
      </c>
      <c r="H279" s="179">
        <v>1</v>
      </c>
      <c r="I279" s="180"/>
      <c r="J279" s="181">
        <f t="shared" si="80"/>
        <v>0</v>
      </c>
      <c r="K279" s="182"/>
      <c r="L279" s="40"/>
      <c r="M279" s="183" t="s">
        <v>19</v>
      </c>
      <c r="N279" s="184" t="s">
        <v>44</v>
      </c>
      <c r="O279" s="65"/>
      <c r="P279" s="185">
        <f t="shared" si="81"/>
        <v>0</v>
      </c>
      <c r="Q279" s="185">
        <v>0</v>
      </c>
      <c r="R279" s="185">
        <f t="shared" si="82"/>
        <v>0</v>
      </c>
      <c r="S279" s="185">
        <v>0</v>
      </c>
      <c r="T279" s="186">
        <f t="shared" si="8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7" t="s">
        <v>136</v>
      </c>
      <c r="AT279" s="187" t="s">
        <v>132</v>
      </c>
      <c r="AU279" s="187" t="s">
        <v>81</v>
      </c>
      <c r="AY279" s="18" t="s">
        <v>129</v>
      </c>
      <c r="BE279" s="188">
        <f t="shared" si="84"/>
        <v>0</v>
      </c>
      <c r="BF279" s="188">
        <f t="shared" si="85"/>
        <v>0</v>
      </c>
      <c r="BG279" s="188">
        <f t="shared" si="86"/>
        <v>0</v>
      </c>
      <c r="BH279" s="188">
        <f t="shared" si="87"/>
        <v>0</v>
      </c>
      <c r="BI279" s="188">
        <f t="shared" si="88"/>
        <v>0</v>
      </c>
      <c r="BJ279" s="18" t="s">
        <v>81</v>
      </c>
      <c r="BK279" s="188">
        <f t="shared" si="89"/>
        <v>0</v>
      </c>
      <c r="BL279" s="18" t="s">
        <v>136</v>
      </c>
      <c r="BM279" s="187" t="s">
        <v>1029</v>
      </c>
    </row>
    <row r="280" spans="1:65" s="2" customFormat="1" ht="16.5" customHeight="1">
      <c r="A280" s="35"/>
      <c r="B280" s="36"/>
      <c r="C280" s="175" t="s">
        <v>625</v>
      </c>
      <c r="D280" s="175" t="s">
        <v>132</v>
      </c>
      <c r="E280" s="176" t="s">
        <v>637</v>
      </c>
      <c r="F280" s="177" t="s">
        <v>638</v>
      </c>
      <c r="G280" s="178" t="s">
        <v>345</v>
      </c>
      <c r="H280" s="179">
        <v>60</v>
      </c>
      <c r="I280" s="180"/>
      <c r="J280" s="181">
        <f t="shared" si="80"/>
        <v>0</v>
      </c>
      <c r="K280" s="182"/>
      <c r="L280" s="40"/>
      <c r="M280" s="183" t="s">
        <v>19</v>
      </c>
      <c r="N280" s="184" t="s">
        <v>44</v>
      </c>
      <c r="O280" s="65"/>
      <c r="P280" s="185">
        <f t="shared" si="81"/>
        <v>0</v>
      </c>
      <c r="Q280" s="185">
        <v>0</v>
      </c>
      <c r="R280" s="185">
        <f t="shared" si="82"/>
        <v>0</v>
      </c>
      <c r="S280" s="185">
        <v>0</v>
      </c>
      <c r="T280" s="186">
        <f t="shared" si="8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7" t="s">
        <v>136</v>
      </c>
      <c r="AT280" s="187" t="s">
        <v>132</v>
      </c>
      <c r="AU280" s="187" t="s">
        <v>81</v>
      </c>
      <c r="AY280" s="18" t="s">
        <v>129</v>
      </c>
      <c r="BE280" s="188">
        <f t="shared" si="84"/>
        <v>0</v>
      </c>
      <c r="BF280" s="188">
        <f t="shared" si="85"/>
        <v>0</v>
      </c>
      <c r="BG280" s="188">
        <f t="shared" si="86"/>
        <v>0</v>
      </c>
      <c r="BH280" s="188">
        <f t="shared" si="87"/>
        <v>0</v>
      </c>
      <c r="BI280" s="188">
        <f t="shared" si="88"/>
        <v>0</v>
      </c>
      <c r="BJ280" s="18" t="s">
        <v>81</v>
      </c>
      <c r="BK280" s="188">
        <f t="shared" si="89"/>
        <v>0</v>
      </c>
      <c r="BL280" s="18" t="s">
        <v>136</v>
      </c>
      <c r="BM280" s="187" t="s">
        <v>1030</v>
      </c>
    </row>
    <row r="281" spans="1:65" s="2" customFormat="1" ht="16.5" customHeight="1">
      <c r="A281" s="35"/>
      <c r="B281" s="36"/>
      <c r="C281" s="175" t="s">
        <v>1031</v>
      </c>
      <c r="D281" s="175" t="s">
        <v>132</v>
      </c>
      <c r="E281" s="176" t="s">
        <v>641</v>
      </c>
      <c r="F281" s="177" t="s">
        <v>642</v>
      </c>
      <c r="G281" s="178" t="s">
        <v>345</v>
      </c>
      <c r="H281" s="179">
        <v>80</v>
      </c>
      <c r="I281" s="180"/>
      <c r="J281" s="181">
        <f t="shared" si="80"/>
        <v>0</v>
      </c>
      <c r="K281" s="182"/>
      <c r="L281" s="40"/>
      <c r="M281" s="183" t="s">
        <v>19</v>
      </c>
      <c r="N281" s="184" t="s">
        <v>44</v>
      </c>
      <c r="O281" s="65"/>
      <c r="P281" s="185">
        <f t="shared" si="81"/>
        <v>0</v>
      </c>
      <c r="Q281" s="185">
        <v>0</v>
      </c>
      <c r="R281" s="185">
        <f t="shared" si="82"/>
        <v>0</v>
      </c>
      <c r="S281" s="185">
        <v>0</v>
      </c>
      <c r="T281" s="186">
        <f t="shared" si="8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7" t="s">
        <v>136</v>
      </c>
      <c r="AT281" s="187" t="s">
        <v>132</v>
      </c>
      <c r="AU281" s="187" t="s">
        <v>81</v>
      </c>
      <c r="AY281" s="18" t="s">
        <v>129</v>
      </c>
      <c r="BE281" s="188">
        <f t="shared" si="84"/>
        <v>0</v>
      </c>
      <c r="BF281" s="188">
        <f t="shared" si="85"/>
        <v>0</v>
      </c>
      <c r="BG281" s="188">
        <f t="shared" si="86"/>
        <v>0</v>
      </c>
      <c r="BH281" s="188">
        <f t="shared" si="87"/>
        <v>0</v>
      </c>
      <c r="BI281" s="188">
        <f t="shared" si="88"/>
        <v>0</v>
      </c>
      <c r="BJ281" s="18" t="s">
        <v>81</v>
      </c>
      <c r="BK281" s="188">
        <f t="shared" si="89"/>
        <v>0</v>
      </c>
      <c r="BL281" s="18" t="s">
        <v>136</v>
      </c>
      <c r="BM281" s="187" t="s">
        <v>1032</v>
      </c>
    </row>
    <row r="282" spans="1:65" s="2" customFormat="1" ht="16.5" customHeight="1">
      <c r="A282" s="35"/>
      <c r="B282" s="36"/>
      <c r="C282" s="175" t="s">
        <v>629</v>
      </c>
      <c r="D282" s="175" t="s">
        <v>132</v>
      </c>
      <c r="E282" s="176" t="s">
        <v>644</v>
      </c>
      <c r="F282" s="177" t="s">
        <v>645</v>
      </c>
      <c r="G282" s="178" t="s">
        <v>155</v>
      </c>
      <c r="H282" s="179">
        <v>3560</v>
      </c>
      <c r="I282" s="180"/>
      <c r="J282" s="181">
        <f t="shared" si="80"/>
        <v>0</v>
      </c>
      <c r="K282" s="182"/>
      <c r="L282" s="40"/>
      <c r="M282" s="183" t="s">
        <v>19</v>
      </c>
      <c r="N282" s="184" t="s">
        <v>44</v>
      </c>
      <c r="O282" s="65"/>
      <c r="P282" s="185">
        <f t="shared" si="81"/>
        <v>0</v>
      </c>
      <c r="Q282" s="185">
        <v>0</v>
      </c>
      <c r="R282" s="185">
        <f t="shared" si="82"/>
        <v>0</v>
      </c>
      <c r="S282" s="185">
        <v>0</v>
      </c>
      <c r="T282" s="186">
        <f t="shared" si="8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7" t="s">
        <v>136</v>
      </c>
      <c r="AT282" s="187" t="s">
        <v>132</v>
      </c>
      <c r="AU282" s="187" t="s">
        <v>81</v>
      </c>
      <c r="AY282" s="18" t="s">
        <v>129</v>
      </c>
      <c r="BE282" s="188">
        <f t="shared" si="84"/>
        <v>0</v>
      </c>
      <c r="BF282" s="188">
        <f t="shared" si="85"/>
        <v>0</v>
      </c>
      <c r="BG282" s="188">
        <f t="shared" si="86"/>
        <v>0</v>
      </c>
      <c r="BH282" s="188">
        <f t="shared" si="87"/>
        <v>0</v>
      </c>
      <c r="BI282" s="188">
        <f t="shared" si="88"/>
        <v>0</v>
      </c>
      <c r="BJ282" s="18" t="s">
        <v>81</v>
      </c>
      <c r="BK282" s="188">
        <f t="shared" si="89"/>
        <v>0</v>
      </c>
      <c r="BL282" s="18" t="s">
        <v>136</v>
      </c>
      <c r="BM282" s="187" t="s">
        <v>1033</v>
      </c>
    </row>
    <row r="283" spans="1:65" s="2" customFormat="1" ht="16.5" customHeight="1">
      <c r="A283" s="35"/>
      <c r="B283" s="36"/>
      <c r="C283" s="175" t="s">
        <v>1034</v>
      </c>
      <c r="D283" s="175" t="s">
        <v>132</v>
      </c>
      <c r="E283" s="176" t="s">
        <v>1035</v>
      </c>
      <c r="F283" s="177" t="s">
        <v>1036</v>
      </c>
      <c r="G283" s="178" t="s">
        <v>155</v>
      </c>
      <c r="H283" s="179">
        <v>210</v>
      </c>
      <c r="I283" s="180"/>
      <c r="J283" s="181">
        <f t="shared" si="80"/>
        <v>0</v>
      </c>
      <c r="K283" s="182"/>
      <c r="L283" s="40"/>
      <c r="M283" s="183" t="s">
        <v>19</v>
      </c>
      <c r="N283" s="184" t="s">
        <v>44</v>
      </c>
      <c r="O283" s="65"/>
      <c r="P283" s="185">
        <f t="shared" si="81"/>
        <v>0</v>
      </c>
      <c r="Q283" s="185">
        <v>0</v>
      </c>
      <c r="R283" s="185">
        <f t="shared" si="82"/>
        <v>0</v>
      </c>
      <c r="S283" s="185">
        <v>0</v>
      </c>
      <c r="T283" s="186">
        <f t="shared" si="8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7" t="s">
        <v>136</v>
      </c>
      <c r="AT283" s="187" t="s">
        <v>132</v>
      </c>
      <c r="AU283" s="187" t="s">
        <v>81</v>
      </c>
      <c r="AY283" s="18" t="s">
        <v>129</v>
      </c>
      <c r="BE283" s="188">
        <f t="shared" si="84"/>
        <v>0</v>
      </c>
      <c r="BF283" s="188">
        <f t="shared" si="85"/>
        <v>0</v>
      </c>
      <c r="BG283" s="188">
        <f t="shared" si="86"/>
        <v>0</v>
      </c>
      <c r="BH283" s="188">
        <f t="shared" si="87"/>
        <v>0</v>
      </c>
      <c r="BI283" s="188">
        <f t="shared" si="88"/>
        <v>0</v>
      </c>
      <c r="BJ283" s="18" t="s">
        <v>81</v>
      </c>
      <c r="BK283" s="188">
        <f t="shared" si="89"/>
        <v>0</v>
      </c>
      <c r="BL283" s="18" t="s">
        <v>136</v>
      </c>
      <c r="BM283" s="187" t="s">
        <v>1037</v>
      </c>
    </row>
    <row r="284" spans="1:65" s="2" customFormat="1" ht="16.5" customHeight="1">
      <c r="A284" s="35"/>
      <c r="B284" s="36"/>
      <c r="C284" s="175" t="s">
        <v>632</v>
      </c>
      <c r="D284" s="175" t="s">
        <v>132</v>
      </c>
      <c r="E284" s="176" t="s">
        <v>647</v>
      </c>
      <c r="F284" s="177" t="s">
        <v>1038</v>
      </c>
      <c r="G284" s="178" t="s">
        <v>155</v>
      </c>
      <c r="H284" s="179">
        <v>30</v>
      </c>
      <c r="I284" s="180"/>
      <c r="J284" s="181">
        <f t="shared" si="80"/>
        <v>0</v>
      </c>
      <c r="K284" s="182"/>
      <c r="L284" s="40"/>
      <c r="M284" s="183" t="s">
        <v>19</v>
      </c>
      <c r="N284" s="184" t="s">
        <v>44</v>
      </c>
      <c r="O284" s="65"/>
      <c r="P284" s="185">
        <f t="shared" si="81"/>
        <v>0</v>
      </c>
      <c r="Q284" s="185">
        <v>0</v>
      </c>
      <c r="R284" s="185">
        <f t="shared" si="82"/>
        <v>0</v>
      </c>
      <c r="S284" s="185">
        <v>0</v>
      </c>
      <c r="T284" s="186">
        <f t="shared" si="8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7" t="s">
        <v>136</v>
      </c>
      <c r="AT284" s="187" t="s">
        <v>132</v>
      </c>
      <c r="AU284" s="187" t="s">
        <v>81</v>
      </c>
      <c r="AY284" s="18" t="s">
        <v>129</v>
      </c>
      <c r="BE284" s="188">
        <f t="shared" si="84"/>
        <v>0</v>
      </c>
      <c r="BF284" s="188">
        <f t="shared" si="85"/>
        <v>0</v>
      </c>
      <c r="BG284" s="188">
        <f t="shared" si="86"/>
        <v>0</v>
      </c>
      <c r="BH284" s="188">
        <f t="shared" si="87"/>
        <v>0</v>
      </c>
      <c r="BI284" s="188">
        <f t="shared" si="88"/>
        <v>0</v>
      </c>
      <c r="BJ284" s="18" t="s">
        <v>81</v>
      </c>
      <c r="BK284" s="188">
        <f t="shared" si="89"/>
        <v>0</v>
      </c>
      <c r="BL284" s="18" t="s">
        <v>136</v>
      </c>
      <c r="BM284" s="187" t="s">
        <v>1039</v>
      </c>
    </row>
    <row r="285" spans="1:65" s="2" customFormat="1" ht="16.5" customHeight="1">
      <c r="A285" s="35"/>
      <c r="B285" s="36"/>
      <c r="C285" s="175" t="s">
        <v>1040</v>
      </c>
      <c r="D285" s="175" t="s">
        <v>132</v>
      </c>
      <c r="E285" s="176" t="s">
        <v>650</v>
      </c>
      <c r="F285" s="177" t="s">
        <v>651</v>
      </c>
      <c r="G285" s="178" t="s">
        <v>155</v>
      </c>
      <c r="H285" s="179">
        <v>710</v>
      </c>
      <c r="I285" s="180"/>
      <c r="J285" s="181">
        <f t="shared" si="80"/>
        <v>0</v>
      </c>
      <c r="K285" s="182"/>
      <c r="L285" s="40"/>
      <c r="M285" s="183" t="s">
        <v>19</v>
      </c>
      <c r="N285" s="184" t="s">
        <v>44</v>
      </c>
      <c r="O285" s="65"/>
      <c r="P285" s="185">
        <f t="shared" si="81"/>
        <v>0</v>
      </c>
      <c r="Q285" s="185">
        <v>0</v>
      </c>
      <c r="R285" s="185">
        <f t="shared" si="82"/>
        <v>0</v>
      </c>
      <c r="S285" s="185">
        <v>0</v>
      </c>
      <c r="T285" s="186">
        <f t="shared" si="8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7" t="s">
        <v>136</v>
      </c>
      <c r="AT285" s="187" t="s">
        <v>132</v>
      </c>
      <c r="AU285" s="187" t="s">
        <v>81</v>
      </c>
      <c r="AY285" s="18" t="s">
        <v>129</v>
      </c>
      <c r="BE285" s="188">
        <f t="shared" si="84"/>
        <v>0</v>
      </c>
      <c r="BF285" s="188">
        <f t="shared" si="85"/>
        <v>0</v>
      </c>
      <c r="BG285" s="188">
        <f t="shared" si="86"/>
        <v>0</v>
      </c>
      <c r="BH285" s="188">
        <f t="shared" si="87"/>
        <v>0</v>
      </c>
      <c r="BI285" s="188">
        <f t="shared" si="88"/>
        <v>0</v>
      </c>
      <c r="BJ285" s="18" t="s">
        <v>81</v>
      </c>
      <c r="BK285" s="188">
        <f t="shared" si="89"/>
        <v>0</v>
      </c>
      <c r="BL285" s="18" t="s">
        <v>136</v>
      </c>
      <c r="BM285" s="187" t="s">
        <v>1041</v>
      </c>
    </row>
    <row r="286" spans="1:65" s="2" customFormat="1" ht="16.5" customHeight="1">
      <c r="A286" s="35"/>
      <c r="B286" s="36"/>
      <c r="C286" s="175" t="s">
        <v>636</v>
      </c>
      <c r="D286" s="175" t="s">
        <v>132</v>
      </c>
      <c r="E286" s="176" t="s">
        <v>653</v>
      </c>
      <c r="F286" s="177" t="s">
        <v>654</v>
      </c>
      <c r="G286" s="178" t="s">
        <v>155</v>
      </c>
      <c r="H286" s="179">
        <v>210</v>
      </c>
      <c r="I286" s="180"/>
      <c r="J286" s="181">
        <f t="shared" si="80"/>
        <v>0</v>
      </c>
      <c r="K286" s="182"/>
      <c r="L286" s="40"/>
      <c r="M286" s="183" t="s">
        <v>19</v>
      </c>
      <c r="N286" s="184" t="s">
        <v>44</v>
      </c>
      <c r="O286" s="65"/>
      <c r="P286" s="185">
        <f t="shared" si="81"/>
        <v>0</v>
      </c>
      <c r="Q286" s="185">
        <v>0</v>
      </c>
      <c r="R286" s="185">
        <f t="shared" si="82"/>
        <v>0</v>
      </c>
      <c r="S286" s="185">
        <v>0</v>
      </c>
      <c r="T286" s="186">
        <f t="shared" si="8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7" t="s">
        <v>136</v>
      </c>
      <c r="AT286" s="187" t="s">
        <v>132</v>
      </c>
      <c r="AU286" s="187" t="s">
        <v>81</v>
      </c>
      <c r="AY286" s="18" t="s">
        <v>129</v>
      </c>
      <c r="BE286" s="188">
        <f t="shared" si="84"/>
        <v>0</v>
      </c>
      <c r="BF286" s="188">
        <f t="shared" si="85"/>
        <v>0</v>
      </c>
      <c r="BG286" s="188">
        <f t="shared" si="86"/>
        <v>0</v>
      </c>
      <c r="BH286" s="188">
        <f t="shared" si="87"/>
        <v>0</v>
      </c>
      <c r="BI286" s="188">
        <f t="shared" si="88"/>
        <v>0</v>
      </c>
      <c r="BJ286" s="18" t="s">
        <v>81</v>
      </c>
      <c r="BK286" s="188">
        <f t="shared" si="89"/>
        <v>0</v>
      </c>
      <c r="BL286" s="18" t="s">
        <v>136</v>
      </c>
      <c r="BM286" s="187" t="s">
        <v>1042</v>
      </c>
    </row>
    <row r="287" spans="1:65" s="2" customFormat="1" ht="16.5" customHeight="1">
      <c r="A287" s="35"/>
      <c r="B287" s="36"/>
      <c r="C287" s="175" t="s">
        <v>1043</v>
      </c>
      <c r="D287" s="175" t="s">
        <v>132</v>
      </c>
      <c r="E287" s="176" t="s">
        <v>656</v>
      </c>
      <c r="F287" s="177" t="s">
        <v>657</v>
      </c>
      <c r="G287" s="178" t="s">
        <v>345</v>
      </c>
      <c r="H287" s="179">
        <v>58</v>
      </c>
      <c r="I287" s="180"/>
      <c r="J287" s="181">
        <f t="shared" si="80"/>
        <v>0</v>
      </c>
      <c r="K287" s="182"/>
      <c r="L287" s="40"/>
      <c r="M287" s="183" t="s">
        <v>19</v>
      </c>
      <c r="N287" s="184" t="s">
        <v>44</v>
      </c>
      <c r="O287" s="65"/>
      <c r="P287" s="185">
        <f t="shared" si="81"/>
        <v>0</v>
      </c>
      <c r="Q287" s="185">
        <v>0</v>
      </c>
      <c r="R287" s="185">
        <f t="shared" si="82"/>
        <v>0</v>
      </c>
      <c r="S287" s="185">
        <v>0</v>
      </c>
      <c r="T287" s="186">
        <f t="shared" si="8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7" t="s">
        <v>136</v>
      </c>
      <c r="AT287" s="187" t="s">
        <v>132</v>
      </c>
      <c r="AU287" s="187" t="s">
        <v>81</v>
      </c>
      <c r="AY287" s="18" t="s">
        <v>129</v>
      </c>
      <c r="BE287" s="188">
        <f t="shared" si="84"/>
        <v>0</v>
      </c>
      <c r="BF287" s="188">
        <f t="shared" si="85"/>
        <v>0</v>
      </c>
      <c r="BG287" s="188">
        <f t="shared" si="86"/>
        <v>0</v>
      </c>
      <c r="BH287" s="188">
        <f t="shared" si="87"/>
        <v>0</v>
      </c>
      <c r="BI287" s="188">
        <f t="shared" si="88"/>
        <v>0</v>
      </c>
      <c r="BJ287" s="18" t="s">
        <v>81</v>
      </c>
      <c r="BK287" s="188">
        <f t="shared" si="89"/>
        <v>0</v>
      </c>
      <c r="BL287" s="18" t="s">
        <v>136</v>
      </c>
      <c r="BM287" s="187" t="s">
        <v>1044</v>
      </c>
    </row>
    <row r="288" spans="1:65" s="2" customFormat="1" ht="16.5" customHeight="1">
      <c r="A288" s="35"/>
      <c r="B288" s="36"/>
      <c r="C288" s="175" t="s">
        <v>639</v>
      </c>
      <c r="D288" s="175" t="s">
        <v>132</v>
      </c>
      <c r="E288" s="176" t="s">
        <v>660</v>
      </c>
      <c r="F288" s="177" t="s">
        <v>661</v>
      </c>
      <c r="G288" s="178" t="s">
        <v>345</v>
      </c>
      <c r="H288" s="179">
        <v>65</v>
      </c>
      <c r="I288" s="180"/>
      <c r="J288" s="181">
        <f t="shared" si="80"/>
        <v>0</v>
      </c>
      <c r="K288" s="182"/>
      <c r="L288" s="40"/>
      <c r="M288" s="183" t="s">
        <v>19</v>
      </c>
      <c r="N288" s="184" t="s">
        <v>44</v>
      </c>
      <c r="O288" s="65"/>
      <c r="P288" s="185">
        <f t="shared" si="81"/>
        <v>0</v>
      </c>
      <c r="Q288" s="185">
        <v>0</v>
      </c>
      <c r="R288" s="185">
        <f t="shared" si="82"/>
        <v>0</v>
      </c>
      <c r="S288" s="185">
        <v>0</v>
      </c>
      <c r="T288" s="186">
        <f t="shared" si="8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7" t="s">
        <v>136</v>
      </c>
      <c r="AT288" s="187" t="s">
        <v>132</v>
      </c>
      <c r="AU288" s="187" t="s">
        <v>81</v>
      </c>
      <c r="AY288" s="18" t="s">
        <v>129</v>
      </c>
      <c r="BE288" s="188">
        <f t="shared" si="84"/>
        <v>0</v>
      </c>
      <c r="BF288" s="188">
        <f t="shared" si="85"/>
        <v>0</v>
      </c>
      <c r="BG288" s="188">
        <f t="shared" si="86"/>
        <v>0</v>
      </c>
      <c r="BH288" s="188">
        <f t="shared" si="87"/>
        <v>0</v>
      </c>
      <c r="BI288" s="188">
        <f t="shared" si="88"/>
        <v>0</v>
      </c>
      <c r="BJ288" s="18" t="s">
        <v>81</v>
      </c>
      <c r="BK288" s="188">
        <f t="shared" si="89"/>
        <v>0</v>
      </c>
      <c r="BL288" s="18" t="s">
        <v>136</v>
      </c>
      <c r="BM288" s="187" t="s">
        <v>1045</v>
      </c>
    </row>
    <row r="289" spans="1:65" s="2" customFormat="1" ht="24.2" customHeight="1">
      <c r="A289" s="35"/>
      <c r="B289" s="36"/>
      <c r="C289" s="175" t="s">
        <v>1046</v>
      </c>
      <c r="D289" s="175" t="s">
        <v>132</v>
      </c>
      <c r="E289" s="176" t="s">
        <v>663</v>
      </c>
      <c r="F289" s="177" t="s">
        <v>664</v>
      </c>
      <c r="G289" s="178" t="s">
        <v>345</v>
      </c>
      <c r="H289" s="179">
        <v>49</v>
      </c>
      <c r="I289" s="180"/>
      <c r="J289" s="181">
        <f t="shared" si="80"/>
        <v>0</v>
      </c>
      <c r="K289" s="182"/>
      <c r="L289" s="40"/>
      <c r="M289" s="183" t="s">
        <v>19</v>
      </c>
      <c r="N289" s="184" t="s">
        <v>44</v>
      </c>
      <c r="O289" s="65"/>
      <c r="P289" s="185">
        <f t="shared" si="81"/>
        <v>0</v>
      </c>
      <c r="Q289" s="185">
        <v>0</v>
      </c>
      <c r="R289" s="185">
        <f t="shared" si="82"/>
        <v>0</v>
      </c>
      <c r="S289" s="185">
        <v>0</v>
      </c>
      <c r="T289" s="186">
        <f t="shared" si="8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7" t="s">
        <v>136</v>
      </c>
      <c r="AT289" s="187" t="s">
        <v>132</v>
      </c>
      <c r="AU289" s="187" t="s">
        <v>81</v>
      </c>
      <c r="AY289" s="18" t="s">
        <v>129</v>
      </c>
      <c r="BE289" s="188">
        <f t="shared" si="84"/>
        <v>0</v>
      </c>
      <c r="BF289" s="188">
        <f t="shared" si="85"/>
        <v>0</v>
      </c>
      <c r="BG289" s="188">
        <f t="shared" si="86"/>
        <v>0</v>
      </c>
      <c r="BH289" s="188">
        <f t="shared" si="87"/>
        <v>0</v>
      </c>
      <c r="BI289" s="188">
        <f t="shared" si="88"/>
        <v>0</v>
      </c>
      <c r="BJ289" s="18" t="s">
        <v>81</v>
      </c>
      <c r="BK289" s="188">
        <f t="shared" si="89"/>
        <v>0</v>
      </c>
      <c r="BL289" s="18" t="s">
        <v>136</v>
      </c>
      <c r="BM289" s="187" t="s">
        <v>1047</v>
      </c>
    </row>
    <row r="290" spans="1:65" s="2" customFormat="1" ht="16.5" customHeight="1">
      <c r="A290" s="35"/>
      <c r="B290" s="36"/>
      <c r="C290" s="175" t="s">
        <v>643</v>
      </c>
      <c r="D290" s="175" t="s">
        <v>132</v>
      </c>
      <c r="E290" s="176" t="s">
        <v>667</v>
      </c>
      <c r="F290" s="177" t="s">
        <v>668</v>
      </c>
      <c r="G290" s="178" t="s">
        <v>345</v>
      </c>
      <c r="H290" s="179">
        <v>212</v>
      </c>
      <c r="I290" s="180"/>
      <c r="J290" s="181">
        <f t="shared" si="80"/>
        <v>0</v>
      </c>
      <c r="K290" s="182"/>
      <c r="L290" s="40"/>
      <c r="M290" s="183" t="s">
        <v>19</v>
      </c>
      <c r="N290" s="184" t="s">
        <v>44</v>
      </c>
      <c r="O290" s="65"/>
      <c r="P290" s="185">
        <f t="shared" si="81"/>
        <v>0</v>
      </c>
      <c r="Q290" s="185">
        <v>0</v>
      </c>
      <c r="R290" s="185">
        <f t="shared" si="82"/>
        <v>0</v>
      </c>
      <c r="S290" s="185">
        <v>0</v>
      </c>
      <c r="T290" s="186">
        <f t="shared" si="8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7" t="s">
        <v>136</v>
      </c>
      <c r="AT290" s="187" t="s">
        <v>132</v>
      </c>
      <c r="AU290" s="187" t="s">
        <v>81</v>
      </c>
      <c r="AY290" s="18" t="s">
        <v>129</v>
      </c>
      <c r="BE290" s="188">
        <f t="shared" si="84"/>
        <v>0</v>
      </c>
      <c r="BF290" s="188">
        <f t="shared" si="85"/>
        <v>0</v>
      </c>
      <c r="BG290" s="188">
        <f t="shared" si="86"/>
        <v>0</v>
      </c>
      <c r="BH290" s="188">
        <f t="shared" si="87"/>
        <v>0</v>
      </c>
      <c r="BI290" s="188">
        <f t="shared" si="88"/>
        <v>0</v>
      </c>
      <c r="BJ290" s="18" t="s">
        <v>81</v>
      </c>
      <c r="BK290" s="188">
        <f t="shared" si="89"/>
        <v>0</v>
      </c>
      <c r="BL290" s="18" t="s">
        <v>136</v>
      </c>
      <c r="BM290" s="187" t="s">
        <v>1048</v>
      </c>
    </row>
    <row r="291" spans="1:65" s="2" customFormat="1" ht="16.5" customHeight="1">
      <c r="A291" s="35"/>
      <c r="B291" s="36"/>
      <c r="C291" s="175" t="s">
        <v>1049</v>
      </c>
      <c r="D291" s="175" t="s">
        <v>132</v>
      </c>
      <c r="E291" s="176" t="s">
        <v>670</v>
      </c>
      <c r="F291" s="177" t="s">
        <v>671</v>
      </c>
      <c r="G291" s="178" t="s">
        <v>345</v>
      </c>
      <c r="H291" s="179">
        <v>1</v>
      </c>
      <c r="I291" s="180"/>
      <c r="J291" s="181">
        <f t="shared" si="80"/>
        <v>0</v>
      </c>
      <c r="K291" s="182"/>
      <c r="L291" s="40"/>
      <c r="M291" s="183" t="s">
        <v>19</v>
      </c>
      <c r="N291" s="184" t="s">
        <v>44</v>
      </c>
      <c r="O291" s="65"/>
      <c r="P291" s="185">
        <f t="shared" si="81"/>
        <v>0</v>
      </c>
      <c r="Q291" s="185">
        <v>0</v>
      </c>
      <c r="R291" s="185">
        <f t="shared" si="82"/>
        <v>0</v>
      </c>
      <c r="S291" s="185">
        <v>0</v>
      </c>
      <c r="T291" s="186">
        <f t="shared" si="8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7" t="s">
        <v>136</v>
      </c>
      <c r="AT291" s="187" t="s">
        <v>132</v>
      </c>
      <c r="AU291" s="187" t="s">
        <v>81</v>
      </c>
      <c r="AY291" s="18" t="s">
        <v>129</v>
      </c>
      <c r="BE291" s="188">
        <f t="shared" si="84"/>
        <v>0</v>
      </c>
      <c r="BF291" s="188">
        <f t="shared" si="85"/>
        <v>0</v>
      </c>
      <c r="BG291" s="188">
        <f t="shared" si="86"/>
        <v>0</v>
      </c>
      <c r="BH291" s="188">
        <f t="shared" si="87"/>
        <v>0</v>
      </c>
      <c r="BI291" s="188">
        <f t="shared" si="88"/>
        <v>0</v>
      </c>
      <c r="BJ291" s="18" t="s">
        <v>81</v>
      </c>
      <c r="BK291" s="188">
        <f t="shared" si="89"/>
        <v>0</v>
      </c>
      <c r="BL291" s="18" t="s">
        <v>136</v>
      </c>
      <c r="BM291" s="187" t="s">
        <v>1050</v>
      </c>
    </row>
    <row r="292" spans="1:65" s="2" customFormat="1" ht="16.5" customHeight="1">
      <c r="A292" s="35"/>
      <c r="B292" s="36"/>
      <c r="C292" s="175" t="s">
        <v>646</v>
      </c>
      <c r="D292" s="175" t="s">
        <v>132</v>
      </c>
      <c r="E292" s="176" t="s">
        <v>674</v>
      </c>
      <c r="F292" s="177" t="s">
        <v>675</v>
      </c>
      <c r="G292" s="178" t="s">
        <v>345</v>
      </c>
      <c r="H292" s="179">
        <v>2</v>
      </c>
      <c r="I292" s="180"/>
      <c r="J292" s="181">
        <f t="shared" si="80"/>
        <v>0</v>
      </c>
      <c r="K292" s="182"/>
      <c r="L292" s="40"/>
      <c r="M292" s="183" t="s">
        <v>19</v>
      </c>
      <c r="N292" s="184" t="s">
        <v>44</v>
      </c>
      <c r="O292" s="65"/>
      <c r="P292" s="185">
        <f t="shared" si="81"/>
        <v>0</v>
      </c>
      <c r="Q292" s="185">
        <v>0</v>
      </c>
      <c r="R292" s="185">
        <f t="shared" si="82"/>
        <v>0</v>
      </c>
      <c r="S292" s="185">
        <v>0</v>
      </c>
      <c r="T292" s="186">
        <f t="shared" si="8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7" t="s">
        <v>136</v>
      </c>
      <c r="AT292" s="187" t="s">
        <v>132</v>
      </c>
      <c r="AU292" s="187" t="s">
        <v>81</v>
      </c>
      <c r="AY292" s="18" t="s">
        <v>129</v>
      </c>
      <c r="BE292" s="188">
        <f t="shared" si="84"/>
        <v>0</v>
      </c>
      <c r="BF292" s="188">
        <f t="shared" si="85"/>
        <v>0</v>
      </c>
      <c r="BG292" s="188">
        <f t="shared" si="86"/>
        <v>0</v>
      </c>
      <c r="BH292" s="188">
        <f t="shared" si="87"/>
        <v>0</v>
      </c>
      <c r="BI292" s="188">
        <f t="shared" si="88"/>
        <v>0</v>
      </c>
      <c r="BJ292" s="18" t="s">
        <v>81</v>
      </c>
      <c r="BK292" s="188">
        <f t="shared" si="89"/>
        <v>0</v>
      </c>
      <c r="BL292" s="18" t="s">
        <v>136</v>
      </c>
      <c r="BM292" s="187" t="s">
        <v>1051</v>
      </c>
    </row>
    <row r="293" spans="1:65" s="2" customFormat="1" ht="16.5" customHeight="1">
      <c r="A293" s="35"/>
      <c r="B293" s="36"/>
      <c r="C293" s="175" t="s">
        <v>1052</v>
      </c>
      <c r="D293" s="175" t="s">
        <v>132</v>
      </c>
      <c r="E293" s="176" t="s">
        <v>677</v>
      </c>
      <c r="F293" s="177" t="s">
        <v>678</v>
      </c>
      <c r="G293" s="178" t="s">
        <v>345</v>
      </c>
      <c r="H293" s="179">
        <v>2</v>
      </c>
      <c r="I293" s="180"/>
      <c r="J293" s="181">
        <f t="shared" si="80"/>
        <v>0</v>
      </c>
      <c r="K293" s="182"/>
      <c r="L293" s="40"/>
      <c r="M293" s="183" t="s">
        <v>19</v>
      </c>
      <c r="N293" s="184" t="s">
        <v>44</v>
      </c>
      <c r="O293" s="65"/>
      <c r="P293" s="185">
        <f t="shared" si="81"/>
        <v>0</v>
      </c>
      <c r="Q293" s="185">
        <v>0</v>
      </c>
      <c r="R293" s="185">
        <f t="shared" si="82"/>
        <v>0</v>
      </c>
      <c r="S293" s="185">
        <v>0</v>
      </c>
      <c r="T293" s="186">
        <f t="shared" si="8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7" t="s">
        <v>136</v>
      </c>
      <c r="AT293" s="187" t="s">
        <v>132</v>
      </c>
      <c r="AU293" s="187" t="s">
        <v>81</v>
      </c>
      <c r="AY293" s="18" t="s">
        <v>129</v>
      </c>
      <c r="BE293" s="188">
        <f t="shared" si="84"/>
        <v>0</v>
      </c>
      <c r="BF293" s="188">
        <f t="shared" si="85"/>
        <v>0</v>
      </c>
      <c r="BG293" s="188">
        <f t="shared" si="86"/>
        <v>0</v>
      </c>
      <c r="BH293" s="188">
        <f t="shared" si="87"/>
        <v>0</v>
      </c>
      <c r="BI293" s="188">
        <f t="shared" si="88"/>
        <v>0</v>
      </c>
      <c r="BJ293" s="18" t="s">
        <v>81</v>
      </c>
      <c r="BK293" s="188">
        <f t="shared" si="89"/>
        <v>0</v>
      </c>
      <c r="BL293" s="18" t="s">
        <v>136</v>
      </c>
      <c r="BM293" s="187" t="s">
        <v>1053</v>
      </c>
    </row>
    <row r="294" spans="1:65" s="2" customFormat="1" ht="16.5" customHeight="1">
      <c r="A294" s="35"/>
      <c r="B294" s="36"/>
      <c r="C294" s="175" t="s">
        <v>649</v>
      </c>
      <c r="D294" s="175" t="s">
        <v>132</v>
      </c>
      <c r="E294" s="176" t="s">
        <v>681</v>
      </c>
      <c r="F294" s="177" t="s">
        <v>682</v>
      </c>
      <c r="G294" s="178" t="s">
        <v>345</v>
      </c>
      <c r="H294" s="179">
        <v>2</v>
      </c>
      <c r="I294" s="180"/>
      <c r="J294" s="181">
        <f t="shared" si="80"/>
        <v>0</v>
      </c>
      <c r="K294" s="182"/>
      <c r="L294" s="40"/>
      <c r="M294" s="183" t="s">
        <v>19</v>
      </c>
      <c r="N294" s="184" t="s">
        <v>44</v>
      </c>
      <c r="O294" s="65"/>
      <c r="P294" s="185">
        <f t="shared" si="81"/>
        <v>0</v>
      </c>
      <c r="Q294" s="185">
        <v>0</v>
      </c>
      <c r="R294" s="185">
        <f t="shared" si="82"/>
        <v>0</v>
      </c>
      <c r="S294" s="185">
        <v>0</v>
      </c>
      <c r="T294" s="186">
        <f t="shared" si="8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7" t="s">
        <v>136</v>
      </c>
      <c r="AT294" s="187" t="s">
        <v>132</v>
      </c>
      <c r="AU294" s="187" t="s">
        <v>81</v>
      </c>
      <c r="AY294" s="18" t="s">
        <v>129</v>
      </c>
      <c r="BE294" s="188">
        <f t="shared" si="84"/>
        <v>0</v>
      </c>
      <c r="BF294" s="188">
        <f t="shared" si="85"/>
        <v>0</v>
      </c>
      <c r="BG294" s="188">
        <f t="shared" si="86"/>
        <v>0</v>
      </c>
      <c r="BH294" s="188">
        <f t="shared" si="87"/>
        <v>0</v>
      </c>
      <c r="BI294" s="188">
        <f t="shared" si="88"/>
        <v>0</v>
      </c>
      <c r="BJ294" s="18" t="s">
        <v>81</v>
      </c>
      <c r="BK294" s="188">
        <f t="shared" si="89"/>
        <v>0</v>
      </c>
      <c r="BL294" s="18" t="s">
        <v>136</v>
      </c>
      <c r="BM294" s="187" t="s">
        <v>1054</v>
      </c>
    </row>
    <row r="295" spans="1:65" s="2" customFormat="1" ht="24.2" customHeight="1">
      <c r="A295" s="35"/>
      <c r="B295" s="36"/>
      <c r="C295" s="175" t="s">
        <v>1055</v>
      </c>
      <c r="D295" s="175" t="s">
        <v>132</v>
      </c>
      <c r="E295" s="176" t="s">
        <v>684</v>
      </c>
      <c r="F295" s="177" t="s">
        <v>685</v>
      </c>
      <c r="G295" s="178" t="s">
        <v>155</v>
      </c>
      <c r="H295" s="179">
        <v>3000</v>
      </c>
      <c r="I295" s="180"/>
      <c r="J295" s="181">
        <f t="shared" si="80"/>
        <v>0</v>
      </c>
      <c r="K295" s="182"/>
      <c r="L295" s="40"/>
      <c r="M295" s="183" t="s">
        <v>19</v>
      </c>
      <c r="N295" s="184" t="s">
        <v>44</v>
      </c>
      <c r="O295" s="65"/>
      <c r="P295" s="185">
        <f t="shared" si="81"/>
        <v>0</v>
      </c>
      <c r="Q295" s="185">
        <v>0</v>
      </c>
      <c r="R295" s="185">
        <f t="shared" si="82"/>
        <v>0</v>
      </c>
      <c r="S295" s="185">
        <v>0</v>
      </c>
      <c r="T295" s="186">
        <f t="shared" si="8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7" t="s">
        <v>136</v>
      </c>
      <c r="AT295" s="187" t="s">
        <v>132</v>
      </c>
      <c r="AU295" s="187" t="s">
        <v>81</v>
      </c>
      <c r="AY295" s="18" t="s">
        <v>129</v>
      </c>
      <c r="BE295" s="188">
        <f t="shared" si="84"/>
        <v>0</v>
      </c>
      <c r="BF295" s="188">
        <f t="shared" si="85"/>
        <v>0</v>
      </c>
      <c r="BG295" s="188">
        <f t="shared" si="86"/>
        <v>0</v>
      </c>
      <c r="BH295" s="188">
        <f t="shared" si="87"/>
        <v>0</v>
      </c>
      <c r="BI295" s="188">
        <f t="shared" si="88"/>
        <v>0</v>
      </c>
      <c r="BJ295" s="18" t="s">
        <v>81</v>
      </c>
      <c r="BK295" s="188">
        <f t="shared" si="89"/>
        <v>0</v>
      </c>
      <c r="BL295" s="18" t="s">
        <v>136</v>
      </c>
      <c r="BM295" s="187" t="s">
        <v>1056</v>
      </c>
    </row>
    <row r="296" spans="1:65" s="2" customFormat="1" ht="24.2" customHeight="1">
      <c r="A296" s="35"/>
      <c r="B296" s="36"/>
      <c r="C296" s="175" t="s">
        <v>652</v>
      </c>
      <c r="D296" s="175" t="s">
        <v>132</v>
      </c>
      <c r="E296" s="176" t="s">
        <v>688</v>
      </c>
      <c r="F296" s="177" t="s">
        <v>689</v>
      </c>
      <c r="G296" s="178" t="s">
        <v>345</v>
      </c>
      <c r="H296" s="179">
        <v>250</v>
      </c>
      <c r="I296" s="180"/>
      <c r="J296" s="181">
        <f t="shared" si="80"/>
        <v>0</v>
      </c>
      <c r="K296" s="182"/>
      <c r="L296" s="40"/>
      <c r="M296" s="183" t="s">
        <v>19</v>
      </c>
      <c r="N296" s="184" t="s">
        <v>44</v>
      </c>
      <c r="O296" s="65"/>
      <c r="P296" s="185">
        <f t="shared" si="81"/>
        <v>0</v>
      </c>
      <c r="Q296" s="185">
        <v>0</v>
      </c>
      <c r="R296" s="185">
        <f t="shared" si="82"/>
        <v>0</v>
      </c>
      <c r="S296" s="185">
        <v>0</v>
      </c>
      <c r="T296" s="186">
        <f t="shared" si="8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7" t="s">
        <v>136</v>
      </c>
      <c r="AT296" s="187" t="s">
        <v>132</v>
      </c>
      <c r="AU296" s="187" t="s">
        <v>81</v>
      </c>
      <c r="AY296" s="18" t="s">
        <v>129</v>
      </c>
      <c r="BE296" s="188">
        <f t="shared" si="84"/>
        <v>0</v>
      </c>
      <c r="BF296" s="188">
        <f t="shared" si="85"/>
        <v>0</v>
      </c>
      <c r="BG296" s="188">
        <f t="shared" si="86"/>
        <v>0</v>
      </c>
      <c r="BH296" s="188">
        <f t="shared" si="87"/>
        <v>0</v>
      </c>
      <c r="BI296" s="188">
        <f t="shared" si="88"/>
        <v>0</v>
      </c>
      <c r="BJ296" s="18" t="s">
        <v>81</v>
      </c>
      <c r="BK296" s="188">
        <f t="shared" si="89"/>
        <v>0</v>
      </c>
      <c r="BL296" s="18" t="s">
        <v>136</v>
      </c>
      <c r="BM296" s="187" t="s">
        <v>1057</v>
      </c>
    </row>
    <row r="297" spans="1:65" s="2" customFormat="1" ht="16.5" customHeight="1">
      <c r="A297" s="35"/>
      <c r="B297" s="36"/>
      <c r="C297" s="175" t="s">
        <v>1058</v>
      </c>
      <c r="D297" s="175" t="s">
        <v>132</v>
      </c>
      <c r="E297" s="176" t="s">
        <v>691</v>
      </c>
      <c r="F297" s="177" t="s">
        <v>692</v>
      </c>
      <c r="G297" s="178" t="s">
        <v>345</v>
      </c>
      <c r="H297" s="179">
        <v>3</v>
      </c>
      <c r="I297" s="180"/>
      <c r="J297" s="181">
        <f t="shared" si="80"/>
        <v>0</v>
      </c>
      <c r="K297" s="182"/>
      <c r="L297" s="40"/>
      <c r="M297" s="183" t="s">
        <v>19</v>
      </c>
      <c r="N297" s="184" t="s">
        <v>44</v>
      </c>
      <c r="O297" s="65"/>
      <c r="P297" s="185">
        <f t="shared" si="81"/>
        <v>0</v>
      </c>
      <c r="Q297" s="185">
        <v>0</v>
      </c>
      <c r="R297" s="185">
        <f t="shared" si="82"/>
        <v>0</v>
      </c>
      <c r="S297" s="185">
        <v>0</v>
      </c>
      <c r="T297" s="186">
        <f t="shared" si="8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7" t="s">
        <v>136</v>
      </c>
      <c r="AT297" s="187" t="s">
        <v>132</v>
      </c>
      <c r="AU297" s="187" t="s">
        <v>81</v>
      </c>
      <c r="AY297" s="18" t="s">
        <v>129</v>
      </c>
      <c r="BE297" s="188">
        <f t="shared" si="84"/>
        <v>0</v>
      </c>
      <c r="BF297" s="188">
        <f t="shared" si="85"/>
        <v>0</v>
      </c>
      <c r="BG297" s="188">
        <f t="shared" si="86"/>
        <v>0</v>
      </c>
      <c r="BH297" s="188">
        <f t="shared" si="87"/>
        <v>0</v>
      </c>
      <c r="BI297" s="188">
        <f t="shared" si="88"/>
        <v>0</v>
      </c>
      <c r="BJ297" s="18" t="s">
        <v>81</v>
      </c>
      <c r="BK297" s="188">
        <f t="shared" si="89"/>
        <v>0</v>
      </c>
      <c r="BL297" s="18" t="s">
        <v>136</v>
      </c>
      <c r="BM297" s="187" t="s">
        <v>1059</v>
      </c>
    </row>
    <row r="298" spans="1:65" s="2" customFormat="1" ht="24.2" customHeight="1">
      <c r="A298" s="35"/>
      <c r="B298" s="36"/>
      <c r="C298" s="175" t="s">
        <v>655</v>
      </c>
      <c r="D298" s="175" t="s">
        <v>132</v>
      </c>
      <c r="E298" s="176" t="s">
        <v>695</v>
      </c>
      <c r="F298" s="177" t="s">
        <v>696</v>
      </c>
      <c r="G298" s="178" t="s">
        <v>697</v>
      </c>
      <c r="H298" s="179">
        <v>8</v>
      </c>
      <c r="I298" s="180"/>
      <c r="J298" s="181">
        <f t="shared" si="80"/>
        <v>0</v>
      </c>
      <c r="K298" s="182"/>
      <c r="L298" s="40"/>
      <c r="M298" s="183" t="s">
        <v>19</v>
      </c>
      <c r="N298" s="184" t="s">
        <v>44</v>
      </c>
      <c r="O298" s="65"/>
      <c r="P298" s="185">
        <f t="shared" si="81"/>
        <v>0</v>
      </c>
      <c r="Q298" s="185">
        <v>0</v>
      </c>
      <c r="R298" s="185">
        <f t="shared" si="82"/>
        <v>0</v>
      </c>
      <c r="S298" s="185">
        <v>0</v>
      </c>
      <c r="T298" s="186">
        <f t="shared" si="8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7" t="s">
        <v>136</v>
      </c>
      <c r="AT298" s="187" t="s">
        <v>132</v>
      </c>
      <c r="AU298" s="187" t="s">
        <v>81</v>
      </c>
      <c r="AY298" s="18" t="s">
        <v>129</v>
      </c>
      <c r="BE298" s="188">
        <f t="shared" si="84"/>
        <v>0</v>
      </c>
      <c r="BF298" s="188">
        <f t="shared" si="85"/>
        <v>0</v>
      </c>
      <c r="BG298" s="188">
        <f t="shared" si="86"/>
        <v>0</v>
      </c>
      <c r="BH298" s="188">
        <f t="shared" si="87"/>
        <v>0</v>
      </c>
      <c r="BI298" s="188">
        <f t="shared" si="88"/>
        <v>0</v>
      </c>
      <c r="BJ298" s="18" t="s">
        <v>81</v>
      </c>
      <c r="BK298" s="188">
        <f t="shared" si="89"/>
        <v>0</v>
      </c>
      <c r="BL298" s="18" t="s">
        <v>136</v>
      </c>
      <c r="BM298" s="187" t="s">
        <v>1060</v>
      </c>
    </row>
    <row r="299" spans="1:65" s="2" customFormat="1" ht="16.5" customHeight="1">
      <c r="A299" s="35"/>
      <c r="B299" s="36"/>
      <c r="C299" s="175" t="s">
        <v>1061</v>
      </c>
      <c r="D299" s="175" t="s">
        <v>132</v>
      </c>
      <c r="E299" s="176" t="s">
        <v>699</v>
      </c>
      <c r="F299" s="177" t="s">
        <v>700</v>
      </c>
      <c r="G299" s="178" t="s">
        <v>345</v>
      </c>
      <c r="H299" s="179">
        <v>30</v>
      </c>
      <c r="I299" s="180"/>
      <c r="J299" s="181">
        <f t="shared" si="80"/>
        <v>0</v>
      </c>
      <c r="K299" s="182"/>
      <c r="L299" s="40"/>
      <c r="M299" s="183" t="s">
        <v>19</v>
      </c>
      <c r="N299" s="184" t="s">
        <v>44</v>
      </c>
      <c r="O299" s="65"/>
      <c r="P299" s="185">
        <f t="shared" si="81"/>
        <v>0</v>
      </c>
      <c r="Q299" s="185">
        <v>0</v>
      </c>
      <c r="R299" s="185">
        <f t="shared" si="82"/>
        <v>0</v>
      </c>
      <c r="S299" s="185">
        <v>0</v>
      </c>
      <c r="T299" s="186">
        <f t="shared" si="8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7" t="s">
        <v>136</v>
      </c>
      <c r="AT299" s="187" t="s">
        <v>132</v>
      </c>
      <c r="AU299" s="187" t="s">
        <v>81</v>
      </c>
      <c r="AY299" s="18" t="s">
        <v>129</v>
      </c>
      <c r="BE299" s="188">
        <f t="shared" si="84"/>
        <v>0</v>
      </c>
      <c r="BF299" s="188">
        <f t="shared" si="85"/>
        <v>0</v>
      </c>
      <c r="BG299" s="188">
        <f t="shared" si="86"/>
        <v>0</v>
      </c>
      <c r="BH299" s="188">
        <f t="shared" si="87"/>
        <v>0</v>
      </c>
      <c r="BI299" s="188">
        <f t="shared" si="88"/>
        <v>0</v>
      </c>
      <c r="BJ299" s="18" t="s">
        <v>81</v>
      </c>
      <c r="BK299" s="188">
        <f t="shared" si="89"/>
        <v>0</v>
      </c>
      <c r="BL299" s="18" t="s">
        <v>136</v>
      </c>
      <c r="BM299" s="187" t="s">
        <v>1062</v>
      </c>
    </row>
    <row r="300" spans="1:65" s="2" customFormat="1" ht="16.5" customHeight="1">
      <c r="A300" s="35"/>
      <c r="B300" s="36"/>
      <c r="C300" s="175" t="s">
        <v>658</v>
      </c>
      <c r="D300" s="175" t="s">
        <v>132</v>
      </c>
      <c r="E300" s="176" t="s">
        <v>703</v>
      </c>
      <c r="F300" s="177" t="s">
        <v>704</v>
      </c>
      <c r="G300" s="178" t="s">
        <v>345</v>
      </c>
      <c r="H300" s="179">
        <v>10</v>
      </c>
      <c r="I300" s="180"/>
      <c r="J300" s="181">
        <f t="shared" si="80"/>
        <v>0</v>
      </c>
      <c r="K300" s="182"/>
      <c r="L300" s="40"/>
      <c r="M300" s="183" t="s">
        <v>19</v>
      </c>
      <c r="N300" s="184" t="s">
        <v>44</v>
      </c>
      <c r="O300" s="65"/>
      <c r="P300" s="185">
        <f t="shared" si="81"/>
        <v>0</v>
      </c>
      <c r="Q300" s="185">
        <v>0</v>
      </c>
      <c r="R300" s="185">
        <f t="shared" si="82"/>
        <v>0</v>
      </c>
      <c r="S300" s="185">
        <v>0</v>
      </c>
      <c r="T300" s="186">
        <f t="shared" si="8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7" t="s">
        <v>136</v>
      </c>
      <c r="AT300" s="187" t="s">
        <v>132</v>
      </c>
      <c r="AU300" s="187" t="s">
        <v>81</v>
      </c>
      <c r="AY300" s="18" t="s">
        <v>129</v>
      </c>
      <c r="BE300" s="188">
        <f t="shared" si="84"/>
        <v>0</v>
      </c>
      <c r="BF300" s="188">
        <f t="shared" si="85"/>
        <v>0</v>
      </c>
      <c r="BG300" s="188">
        <f t="shared" si="86"/>
        <v>0</v>
      </c>
      <c r="BH300" s="188">
        <f t="shared" si="87"/>
        <v>0</v>
      </c>
      <c r="BI300" s="188">
        <f t="shared" si="88"/>
        <v>0</v>
      </c>
      <c r="BJ300" s="18" t="s">
        <v>81</v>
      </c>
      <c r="BK300" s="188">
        <f t="shared" si="89"/>
        <v>0</v>
      </c>
      <c r="BL300" s="18" t="s">
        <v>136</v>
      </c>
      <c r="BM300" s="187" t="s">
        <v>1063</v>
      </c>
    </row>
    <row r="301" spans="1:65" s="2" customFormat="1" ht="24.2" customHeight="1">
      <c r="A301" s="35"/>
      <c r="B301" s="36"/>
      <c r="C301" s="175" t="s">
        <v>1064</v>
      </c>
      <c r="D301" s="175" t="s">
        <v>132</v>
      </c>
      <c r="E301" s="176" t="s">
        <v>706</v>
      </c>
      <c r="F301" s="177" t="s">
        <v>707</v>
      </c>
      <c r="G301" s="178" t="s">
        <v>391</v>
      </c>
      <c r="H301" s="179">
        <v>1</v>
      </c>
      <c r="I301" s="180"/>
      <c r="J301" s="181">
        <f t="shared" si="80"/>
        <v>0</v>
      </c>
      <c r="K301" s="182"/>
      <c r="L301" s="40"/>
      <c r="M301" s="183" t="s">
        <v>19</v>
      </c>
      <c r="N301" s="184" t="s">
        <v>44</v>
      </c>
      <c r="O301" s="65"/>
      <c r="P301" s="185">
        <f t="shared" si="81"/>
        <v>0</v>
      </c>
      <c r="Q301" s="185">
        <v>0</v>
      </c>
      <c r="R301" s="185">
        <f t="shared" si="82"/>
        <v>0</v>
      </c>
      <c r="S301" s="185">
        <v>0</v>
      </c>
      <c r="T301" s="186">
        <f t="shared" si="8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7" t="s">
        <v>136</v>
      </c>
      <c r="AT301" s="187" t="s">
        <v>132</v>
      </c>
      <c r="AU301" s="187" t="s">
        <v>81</v>
      </c>
      <c r="AY301" s="18" t="s">
        <v>129</v>
      </c>
      <c r="BE301" s="188">
        <f t="shared" si="84"/>
        <v>0</v>
      </c>
      <c r="BF301" s="188">
        <f t="shared" si="85"/>
        <v>0</v>
      </c>
      <c r="BG301" s="188">
        <f t="shared" si="86"/>
        <v>0</v>
      </c>
      <c r="BH301" s="188">
        <f t="shared" si="87"/>
        <v>0</v>
      </c>
      <c r="BI301" s="188">
        <f t="shared" si="88"/>
        <v>0</v>
      </c>
      <c r="BJ301" s="18" t="s">
        <v>81</v>
      </c>
      <c r="BK301" s="188">
        <f t="shared" si="89"/>
        <v>0</v>
      </c>
      <c r="BL301" s="18" t="s">
        <v>136</v>
      </c>
      <c r="BM301" s="187" t="s">
        <v>1065</v>
      </c>
    </row>
    <row r="302" spans="1:65" s="2" customFormat="1" ht="33" customHeight="1">
      <c r="A302" s="35"/>
      <c r="B302" s="36"/>
      <c r="C302" s="175" t="s">
        <v>662</v>
      </c>
      <c r="D302" s="175" t="s">
        <v>132</v>
      </c>
      <c r="E302" s="176" t="s">
        <v>710</v>
      </c>
      <c r="F302" s="177" t="s">
        <v>711</v>
      </c>
      <c r="G302" s="178" t="s">
        <v>391</v>
      </c>
      <c r="H302" s="179">
        <v>1</v>
      </c>
      <c r="I302" s="180"/>
      <c r="J302" s="181">
        <f t="shared" si="80"/>
        <v>0</v>
      </c>
      <c r="K302" s="182"/>
      <c r="L302" s="40"/>
      <c r="M302" s="183" t="s">
        <v>19</v>
      </c>
      <c r="N302" s="184" t="s">
        <v>44</v>
      </c>
      <c r="O302" s="65"/>
      <c r="P302" s="185">
        <f t="shared" si="81"/>
        <v>0</v>
      </c>
      <c r="Q302" s="185">
        <v>0</v>
      </c>
      <c r="R302" s="185">
        <f t="shared" si="82"/>
        <v>0</v>
      </c>
      <c r="S302" s="185">
        <v>0</v>
      </c>
      <c r="T302" s="186">
        <f t="shared" si="8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7" t="s">
        <v>136</v>
      </c>
      <c r="AT302" s="187" t="s">
        <v>132</v>
      </c>
      <c r="AU302" s="187" t="s">
        <v>81</v>
      </c>
      <c r="AY302" s="18" t="s">
        <v>129</v>
      </c>
      <c r="BE302" s="188">
        <f t="shared" si="84"/>
        <v>0</v>
      </c>
      <c r="BF302" s="188">
        <f t="shared" si="85"/>
        <v>0</v>
      </c>
      <c r="BG302" s="188">
        <f t="shared" si="86"/>
        <v>0</v>
      </c>
      <c r="BH302" s="188">
        <f t="shared" si="87"/>
        <v>0</v>
      </c>
      <c r="BI302" s="188">
        <f t="shared" si="88"/>
        <v>0</v>
      </c>
      <c r="BJ302" s="18" t="s">
        <v>81</v>
      </c>
      <c r="BK302" s="188">
        <f t="shared" si="89"/>
        <v>0</v>
      </c>
      <c r="BL302" s="18" t="s">
        <v>136</v>
      </c>
      <c r="BM302" s="187" t="s">
        <v>1066</v>
      </c>
    </row>
    <row r="303" spans="1:65" s="2" customFormat="1" ht="16.5" customHeight="1">
      <c r="A303" s="35"/>
      <c r="B303" s="36"/>
      <c r="C303" s="175" t="s">
        <v>1067</v>
      </c>
      <c r="D303" s="175" t="s">
        <v>132</v>
      </c>
      <c r="E303" s="176" t="s">
        <v>713</v>
      </c>
      <c r="F303" s="177" t="s">
        <v>1068</v>
      </c>
      <c r="G303" s="178" t="s">
        <v>166</v>
      </c>
      <c r="H303" s="205"/>
      <c r="I303" s="180"/>
      <c r="J303" s="181">
        <f t="shared" si="80"/>
        <v>0</v>
      </c>
      <c r="K303" s="182"/>
      <c r="L303" s="40"/>
      <c r="M303" s="183" t="s">
        <v>19</v>
      </c>
      <c r="N303" s="184" t="s">
        <v>44</v>
      </c>
      <c r="O303" s="65"/>
      <c r="P303" s="185">
        <f t="shared" si="81"/>
        <v>0</v>
      </c>
      <c r="Q303" s="185">
        <v>0</v>
      </c>
      <c r="R303" s="185">
        <f t="shared" si="82"/>
        <v>0</v>
      </c>
      <c r="S303" s="185">
        <v>0</v>
      </c>
      <c r="T303" s="186">
        <f t="shared" si="8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7" t="s">
        <v>136</v>
      </c>
      <c r="AT303" s="187" t="s">
        <v>132</v>
      </c>
      <c r="AU303" s="187" t="s">
        <v>81</v>
      </c>
      <c r="AY303" s="18" t="s">
        <v>129</v>
      </c>
      <c r="BE303" s="188">
        <f t="shared" si="84"/>
        <v>0</v>
      </c>
      <c r="BF303" s="188">
        <f t="shared" si="85"/>
        <v>0</v>
      </c>
      <c r="BG303" s="188">
        <f t="shared" si="86"/>
        <v>0</v>
      </c>
      <c r="BH303" s="188">
        <f t="shared" si="87"/>
        <v>0</v>
      </c>
      <c r="BI303" s="188">
        <f t="shared" si="88"/>
        <v>0</v>
      </c>
      <c r="BJ303" s="18" t="s">
        <v>81</v>
      </c>
      <c r="BK303" s="188">
        <f t="shared" si="89"/>
        <v>0</v>
      </c>
      <c r="BL303" s="18" t="s">
        <v>136</v>
      </c>
      <c r="BM303" s="187" t="s">
        <v>1069</v>
      </c>
    </row>
    <row r="304" spans="1:65" s="12" customFormat="1" ht="25.9" customHeight="1">
      <c r="B304" s="159"/>
      <c r="C304" s="160"/>
      <c r="D304" s="161" t="s">
        <v>72</v>
      </c>
      <c r="E304" s="162" t="s">
        <v>716</v>
      </c>
      <c r="F304" s="162" t="s">
        <v>717</v>
      </c>
      <c r="G304" s="160"/>
      <c r="H304" s="160"/>
      <c r="I304" s="163"/>
      <c r="J304" s="164">
        <f>BK304</f>
        <v>0</v>
      </c>
      <c r="K304" s="160"/>
      <c r="L304" s="165"/>
      <c r="M304" s="166"/>
      <c r="N304" s="167"/>
      <c r="O304" s="167"/>
      <c r="P304" s="168">
        <f>P305+P321</f>
        <v>0</v>
      </c>
      <c r="Q304" s="167"/>
      <c r="R304" s="168">
        <f>R305+R321</f>
        <v>0</v>
      </c>
      <c r="S304" s="167"/>
      <c r="T304" s="169">
        <f>T305+T321</f>
        <v>0</v>
      </c>
      <c r="AR304" s="170" t="s">
        <v>81</v>
      </c>
      <c r="AT304" s="171" t="s">
        <v>72</v>
      </c>
      <c r="AU304" s="171" t="s">
        <v>73</v>
      </c>
      <c r="AY304" s="170" t="s">
        <v>129</v>
      </c>
      <c r="BK304" s="172">
        <f>BK305+BK321</f>
        <v>0</v>
      </c>
    </row>
    <row r="305" spans="1:65" s="12" customFormat="1" ht="22.9" customHeight="1">
      <c r="B305" s="159"/>
      <c r="C305" s="160"/>
      <c r="D305" s="161" t="s">
        <v>72</v>
      </c>
      <c r="E305" s="173" t="s">
        <v>1070</v>
      </c>
      <c r="F305" s="173" t="s">
        <v>719</v>
      </c>
      <c r="G305" s="160"/>
      <c r="H305" s="160"/>
      <c r="I305" s="163"/>
      <c r="J305" s="174">
        <f>BK305</f>
        <v>0</v>
      </c>
      <c r="K305" s="160"/>
      <c r="L305" s="165"/>
      <c r="M305" s="166"/>
      <c r="N305" s="167"/>
      <c r="O305" s="167"/>
      <c r="P305" s="168">
        <f>SUM(P306:P320)</f>
        <v>0</v>
      </c>
      <c r="Q305" s="167"/>
      <c r="R305" s="168">
        <f>SUM(R306:R320)</f>
        <v>0</v>
      </c>
      <c r="S305" s="167"/>
      <c r="T305" s="169">
        <f>SUM(T306:T320)</f>
        <v>0</v>
      </c>
      <c r="AR305" s="170" t="s">
        <v>81</v>
      </c>
      <c r="AT305" s="171" t="s">
        <v>72</v>
      </c>
      <c r="AU305" s="171" t="s">
        <v>81</v>
      </c>
      <c r="AY305" s="170" t="s">
        <v>129</v>
      </c>
      <c r="BK305" s="172">
        <f>SUM(BK306:BK320)</f>
        <v>0</v>
      </c>
    </row>
    <row r="306" spans="1:65" s="2" customFormat="1" ht="62.65" customHeight="1">
      <c r="A306" s="35"/>
      <c r="B306" s="36"/>
      <c r="C306" s="194" t="s">
        <v>665</v>
      </c>
      <c r="D306" s="194" t="s">
        <v>140</v>
      </c>
      <c r="E306" s="195" t="s">
        <v>721</v>
      </c>
      <c r="F306" s="196" t="s">
        <v>722</v>
      </c>
      <c r="G306" s="197" t="s">
        <v>345</v>
      </c>
      <c r="H306" s="198">
        <v>22</v>
      </c>
      <c r="I306" s="199"/>
      <c r="J306" s="200">
        <f t="shared" ref="J306:J320" si="90">ROUND(I306*H306,2)</f>
        <v>0</v>
      </c>
      <c r="K306" s="201"/>
      <c r="L306" s="202"/>
      <c r="M306" s="203" t="s">
        <v>19</v>
      </c>
      <c r="N306" s="204" t="s">
        <v>44</v>
      </c>
      <c r="O306" s="65"/>
      <c r="P306" s="185">
        <f t="shared" ref="P306:P320" si="91">O306*H306</f>
        <v>0</v>
      </c>
      <c r="Q306" s="185">
        <v>0</v>
      </c>
      <c r="R306" s="185">
        <f t="shared" ref="R306:R320" si="92">Q306*H306</f>
        <v>0</v>
      </c>
      <c r="S306" s="185">
        <v>0</v>
      </c>
      <c r="T306" s="186">
        <f t="shared" ref="T306:T320" si="93"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7" t="s">
        <v>143</v>
      </c>
      <c r="AT306" s="187" t="s">
        <v>140</v>
      </c>
      <c r="AU306" s="187" t="s">
        <v>83</v>
      </c>
      <c r="AY306" s="18" t="s">
        <v>129</v>
      </c>
      <c r="BE306" s="188">
        <f t="shared" ref="BE306:BE320" si="94">IF(N306="základní",J306,0)</f>
        <v>0</v>
      </c>
      <c r="BF306" s="188">
        <f t="shared" ref="BF306:BF320" si="95">IF(N306="snížená",J306,0)</f>
        <v>0</v>
      </c>
      <c r="BG306" s="188">
        <f t="shared" ref="BG306:BG320" si="96">IF(N306="zákl. přenesená",J306,0)</f>
        <v>0</v>
      </c>
      <c r="BH306" s="188">
        <f t="shared" ref="BH306:BH320" si="97">IF(N306="sníž. přenesená",J306,0)</f>
        <v>0</v>
      </c>
      <c r="BI306" s="188">
        <f t="shared" ref="BI306:BI320" si="98">IF(N306="nulová",J306,0)</f>
        <v>0</v>
      </c>
      <c r="BJ306" s="18" t="s">
        <v>81</v>
      </c>
      <c r="BK306" s="188">
        <f t="shared" ref="BK306:BK320" si="99">ROUND(I306*H306,2)</f>
        <v>0</v>
      </c>
      <c r="BL306" s="18" t="s">
        <v>136</v>
      </c>
      <c r="BM306" s="187" t="s">
        <v>1071</v>
      </c>
    </row>
    <row r="307" spans="1:65" s="2" customFormat="1" ht="62.65" customHeight="1">
      <c r="A307" s="35"/>
      <c r="B307" s="36"/>
      <c r="C307" s="194" t="s">
        <v>1072</v>
      </c>
      <c r="D307" s="194" t="s">
        <v>140</v>
      </c>
      <c r="E307" s="195" t="s">
        <v>724</v>
      </c>
      <c r="F307" s="196" t="s">
        <v>725</v>
      </c>
      <c r="G307" s="197" t="s">
        <v>345</v>
      </c>
      <c r="H307" s="198">
        <v>10</v>
      </c>
      <c r="I307" s="199"/>
      <c r="J307" s="200">
        <f t="shared" si="90"/>
        <v>0</v>
      </c>
      <c r="K307" s="201"/>
      <c r="L307" s="202"/>
      <c r="M307" s="203" t="s">
        <v>19</v>
      </c>
      <c r="N307" s="204" t="s">
        <v>44</v>
      </c>
      <c r="O307" s="65"/>
      <c r="P307" s="185">
        <f t="shared" si="91"/>
        <v>0</v>
      </c>
      <c r="Q307" s="185">
        <v>0</v>
      </c>
      <c r="R307" s="185">
        <f t="shared" si="92"/>
        <v>0</v>
      </c>
      <c r="S307" s="185">
        <v>0</v>
      </c>
      <c r="T307" s="186">
        <f t="shared" si="9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7" t="s">
        <v>143</v>
      </c>
      <c r="AT307" s="187" t="s">
        <v>140</v>
      </c>
      <c r="AU307" s="187" t="s">
        <v>83</v>
      </c>
      <c r="AY307" s="18" t="s">
        <v>129</v>
      </c>
      <c r="BE307" s="188">
        <f t="shared" si="94"/>
        <v>0</v>
      </c>
      <c r="BF307" s="188">
        <f t="shared" si="95"/>
        <v>0</v>
      </c>
      <c r="BG307" s="188">
        <f t="shared" si="96"/>
        <v>0</v>
      </c>
      <c r="BH307" s="188">
        <f t="shared" si="97"/>
        <v>0</v>
      </c>
      <c r="BI307" s="188">
        <f t="shared" si="98"/>
        <v>0</v>
      </c>
      <c r="BJ307" s="18" t="s">
        <v>81</v>
      </c>
      <c r="BK307" s="188">
        <f t="shared" si="99"/>
        <v>0</v>
      </c>
      <c r="BL307" s="18" t="s">
        <v>136</v>
      </c>
      <c r="BM307" s="187" t="s">
        <v>1073</v>
      </c>
    </row>
    <row r="308" spans="1:65" s="2" customFormat="1" ht="62.65" customHeight="1">
      <c r="A308" s="35"/>
      <c r="B308" s="36"/>
      <c r="C308" s="194" t="s">
        <v>669</v>
      </c>
      <c r="D308" s="194" t="s">
        <v>140</v>
      </c>
      <c r="E308" s="195" t="s">
        <v>728</v>
      </c>
      <c r="F308" s="196" t="s">
        <v>729</v>
      </c>
      <c r="G308" s="197" t="s">
        <v>345</v>
      </c>
      <c r="H308" s="198">
        <v>8</v>
      </c>
      <c r="I308" s="199"/>
      <c r="J308" s="200">
        <f t="shared" si="90"/>
        <v>0</v>
      </c>
      <c r="K308" s="201"/>
      <c r="L308" s="202"/>
      <c r="M308" s="203" t="s">
        <v>19</v>
      </c>
      <c r="N308" s="204" t="s">
        <v>44</v>
      </c>
      <c r="O308" s="65"/>
      <c r="P308" s="185">
        <f t="shared" si="91"/>
        <v>0</v>
      </c>
      <c r="Q308" s="185">
        <v>0</v>
      </c>
      <c r="R308" s="185">
        <f t="shared" si="92"/>
        <v>0</v>
      </c>
      <c r="S308" s="185">
        <v>0</v>
      </c>
      <c r="T308" s="186">
        <f t="shared" si="9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7" t="s">
        <v>143</v>
      </c>
      <c r="AT308" s="187" t="s">
        <v>140</v>
      </c>
      <c r="AU308" s="187" t="s">
        <v>83</v>
      </c>
      <c r="AY308" s="18" t="s">
        <v>129</v>
      </c>
      <c r="BE308" s="188">
        <f t="shared" si="94"/>
        <v>0</v>
      </c>
      <c r="BF308" s="188">
        <f t="shared" si="95"/>
        <v>0</v>
      </c>
      <c r="BG308" s="188">
        <f t="shared" si="96"/>
        <v>0</v>
      </c>
      <c r="BH308" s="188">
        <f t="shared" si="97"/>
        <v>0</v>
      </c>
      <c r="BI308" s="188">
        <f t="shared" si="98"/>
        <v>0</v>
      </c>
      <c r="BJ308" s="18" t="s">
        <v>81</v>
      </c>
      <c r="BK308" s="188">
        <f t="shared" si="99"/>
        <v>0</v>
      </c>
      <c r="BL308" s="18" t="s">
        <v>136</v>
      </c>
      <c r="BM308" s="187" t="s">
        <v>1074</v>
      </c>
    </row>
    <row r="309" spans="1:65" s="2" customFormat="1" ht="62.65" customHeight="1">
      <c r="A309" s="35"/>
      <c r="B309" s="36"/>
      <c r="C309" s="194" t="s">
        <v>1075</v>
      </c>
      <c r="D309" s="194" t="s">
        <v>140</v>
      </c>
      <c r="E309" s="195" t="s">
        <v>731</v>
      </c>
      <c r="F309" s="196" t="s">
        <v>732</v>
      </c>
      <c r="G309" s="197" t="s">
        <v>345</v>
      </c>
      <c r="H309" s="198">
        <v>5</v>
      </c>
      <c r="I309" s="199"/>
      <c r="J309" s="200">
        <f t="shared" si="90"/>
        <v>0</v>
      </c>
      <c r="K309" s="201"/>
      <c r="L309" s="202"/>
      <c r="M309" s="203" t="s">
        <v>19</v>
      </c>
      <c r="N309" s="204" t="s">
        <v>44</v>
      </c>
      <c r="O309" s="65"/>
      <c r="P309" s="185">
        <f t="shared" si="91"/>
        <v>0</v>
      </c>
      <c r="Q309" s="185">
        <v>0</v>
      </c>
      <c r="R309" s="185">
        <f t="shared" si="92"/>
        <v>0</v>
      </c>
      <c r="S309" s="185">
        <v>0</v>
      </c>
      <c r="T309" s="186">
        <f t="shared" si="9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7" t="s">
        <v>143</v>
      </c>
      <c r="AT309" s="187" t="s">
        <v>140</v>
      </c>
      <c r="AU309" s="187" t="s">
        <v>83</v>
      </c>
      <c r="AY309" s="18" t="s">
        <v>129</v>
      </c>
      <c r="BE309" s="188">
        <f t="shared" si="94"/>
        <v>0</v>
      </c>
      <c r="BF309" s="188">
        <f t="shared" si="95"/>
        <v>0</v>
      </c>
      <c r="BG309" s="188">
        <f t="shared" si="96"/>
        <v>0</v>
      </c>
      <c r="BH309" s="188">
        <f t="shared" si="97"/>
        <v>0</v>
      </c>
      <c r="BI309" s="188">
        <f t="shared" si="98"/>
        <v>0</v>
      </c>
      <c r="BJ309" s="18" t="s">
        <v>81</v>
      </c>
      <c r="BK309" s="188">
        <f t="shared" si="99"/>
        <v>0</v>
      </c>
      <c r="BL309" s="18" t="s">
        <v>136</v>
      </c>
      <c r="BM309" s="187" t="s">
        <v>1076</v>
      </c>
    </row>
    <row r="310" spans="1:65" s="2" customFormat="1" ht="62.65" customHeight="1">
      <c r="A310" s="35"/>
      <c r="B310" s="36"/>
      <c r="C310" s="194" t="s">
        <v>672</v>
      </c>
      <c r="D310" s="194" t="s">
        <v>140</v>
      </c>
      <c r="E310" s="195" t="s">
        <v>735</v>
      </c>
      <c r="F310" s="196" t="s">
        <v>736</v>
      </c>
      <c r="G310" s="197" t="s">
        <v>345</v>
      </c>
      <c r="H310" s="198">
        <v>65</v>
      </c>
      <c r="I310" s="199"/>
      <c r="J310" s="200">
        <f t="shared" si="90"/>
        <v>0</v>
      </c>
      <c r="K310" s="201"/>
      <c r="L310" s="202"/>
      <c r="M310" s="203" t="s">
        <v>19</v>
      </c>
      <c r="N310" s="204" t="s">
        <v>44</v>
      </c>
      <c r="O310" s="65"/>
      <c r="P310" s="185">
        <f t="shared" si="91"/>
        <v>0</v>
      </c>
      <c r="Q310" s="185">
        <v>0</v>
      </c>
      <c r="R310" s="185">
        <f t="shared" si="92"/>
        <v>0</v>
      </c>
      <c r="S310" s="185">
        <v>0</v>
      </c>
      <c r="T310" s="186">
        <f t="shared" si="9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7" t="s">
        <v>143</v>
      </c>
      <c r="AT310" s="187" t="s">
        <v>140</v>
      </c>
      <c r="AU310" s="187" t="s">
        <v>83</v>
      </c>
      <c r="AY310" s="18" t="s">
        <v>129</v>
      </c>
      <c r="BE310" s="188">
        <f t="shared" si="94"/>
        <v>0</v>
      </c>
      <c r="BF310" s="188">
        <f t="shared" si="95"/>
        <v>0</v>
      </c>
      <c r="BG310" s="188">
        <f t="shared" si="96"/>
        <v>0</v>
      </c>
      <c r="BH310" s="188">
        <f t="shared" si="97"/>
        <v>0</v>
      </c>
      <c r="BI310" s="188">
        <f t="shared" si="98"/>
        <v>0</v>
      </c>
      <c r="BJ310" s="18" t="s">
        <v>81</v>
      </c>
      <c r="BK310" s="188">
        <f t="shared" si="99"/>
        <v>0</v>
      </c>
      <c r="BL310" s="18" t="s">
        <v>136</v>
      </c>
      <c r="BM310" s="187" t="s">
        <v>1077</v>
      </c>
    </row>
    <row r="311" spans="1:65" s="2" customFormat="1" ht="62.65" customHeight="1">
      <c r="A311" s="35"/>
      <c r="B311" s="36"/>
      <c r="C311" s="194" t="s">
        <v>1078</v>
      </c>
      <c r="D311" s="194" t="s">
        <v>140</v>
      </c>
      <c r="E311" s="195" t="s">
        <v>738</v>
      </c>
      <c r="F311" s="196" t="s">
        <v>739</v>
      </c>
      <c r="G311" s="197" t="s">
        <v>345</v>
      </c>
      <c r="H311" s="198">
        <v>2</v>
      </c>
      <c r="I311" s="199"/>
      <c r="J311" s="200">
        <f t="shared" si="90"/>
        <v>0</v>
      </c>
      <c r="K311" s="201"/>
      <c r="L311" s="202"/>
      <c r="M311" s="203" t="s">
        <v>19</v>
      </c>
      <c r="N311" s="204" t="s">
        <v>44</v>
      </c>
      <c r="O311" s="65"/>
      <c r="P311" s="185">
        <f t="shared" si="91"/>
        <v>0</v>
      </c>
      <c r="Q311" s="185">
        <v>0</v>
      </c>
      <c r="R311" s="185">
        <f t="shared" si="92"/>
        <v>0</v>
      </c>
      <c r="S311" s="185">
        <v>0</v>
      </c>
      <c r="T311" s="186">
        <f t="shared" si="9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7" t="s">
        <v>143</v>
      </c>
      <c r="AT311" s="187" t="s">
        <v>140</v>
      </c>
      <c r="AU311" s="187" t="s">
        <v>83</v>
      </c>
      <c r="AY311" s="18" t="s">
        <v>129</v>
      </c>
      <c r="BE311" s="188">
        <f t="shared" si="94"/>
        <v>0</v>
      </c>
      <c r="BF311" s="188">
        <f t="shared" si="95"/>
        <v>0</v>
      </c>
      <c r="BG311" s="188">
        <f t="shared" si="96"/>
        <v>0</v>
      </c>
      <c r="BH311" s="188">
        <f t="shared" si="97"/>
        <v>0</v>
      </c>
      <c r="BI311" s="188">
        <f t="shared" si="98"/>
        <v>0</v>
      </c>
      <c r="BJ311" s="18" t="s">
        <v>81</v>
      </c>
      <c r="BK311" s="188">
        <f t="shared" si="99"/>
        <v>0</v>
      </c>
      <c r="BL311" s="18" t="s">
        <v>136</v>
      </c>
      <c r="BM311" s="187" t="s">
        <v>1079</v>
      </c>
    </row>
    <row r="312" spans="1:65" s="2" customFormat="1" ht="62.65" customHeight="1">
      <c r="A312" s="35"/>
      <c r="B312" s="36"/>
      <c r="C312" s="194" t="s">
        <v>676</v>
      </c>
      <c r="D312" s="194" t="s">
        <v>140</v>
      </c>
      <c r="E312" s="195" t="s">
        <v>742</v>
      </c>
      <c r="F312" s="196" t="s">
        <v>743</v>
      </c>
      <c r="G312" s="197" t="s">
        <v>345</v>
      </c>
      <c r="H312" s="198">
        <v>12</v>
      </c>
      <c r="I312" s="199"/>
      <c r="J312" s="200">
        <f t="shared" si="90"/>
        <v>0</v>
      </c>
      <c r="K312" s="201"/>
      <c r="L312" s="202"/>
      <c r="M312" s="203" t="s">
        <v>19</v>
      </c>
      <c r="N312" s="204" t="s">
        <v>44</v>
      </c>
      <c r="O312" s="65"/>
      <c r="P312" s="185">
        <f t="shared" si="91"/>
        <v>0</v>
      </c>
      <c r="Q312" s="185">
        <v>0</v>
      </c>
      <c r="R312" s="185">
        <f t="shared" si="92"/>
        <v>0</v>
      </c>
      <c r="S312" s="185">
        <v>0</v>
      </c>
      <c r="T312" s="186">
        <f t="shared" si="9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7" t="s">
        <v>143</v>
      </c>
      <c r="AT312" s="187" t="s">
        <v>140</v>
      </c>
      <c r="AU312" s="187" t="s">
        <v>83</v>
      </c>
      <c r="AY312" s="18" t="s">
        <v>129</v>
      </c>
      <c r="BE312" s="188">
        <f t="shared" si="94"/>
        <v>0</v>
      </c>
      <c r="BF312" s="188">
        <f t="shared" si="95"/>
        <v>0</v>
      </c>
      <c r="BG312" s="188">
        <f t="shared" si="96"/>
        <v>0</v>
      </c>
      <c r="BH312" s="188">
        <f t="shared" si="97"/>
        <v>0</v>
      </c>
      <c r="BI312" s="188">
        <f t="shared" si="98"/>
        <v>0</v>
      </c>
      <c r="BJ312" s="18" t="s">
        <v>81</v>
      </c>
      <c r="BK312" s="188">
        <f t="shared" si="99"/>
        <v>0</v>
      </c>
      <c r="BL312" s="18" t="s">
        <v>136</v>
      </c>
      <c r="BM312" s="187" t="s">
        <v>1080</v>
      </c>
    </row>
    <row r="313" spans="1:65" s="2" customFormat="1" ht="62.65" customHeight="1">
      <c r="A313" s="35"/>
      <c r="B313" s="36"/>
      <c r="C313" s="194" t="s">
        <v>1081</v>
      </c>
      <c r="D313" s="194" t="s">
        <v>140</v>
      </c>
      <c r="E313" s="195" t="s">
        <v>745</v>
      </c>
      <c r="F313" s="196" t="s">
        <v>746</v>
      </c>
      <c r="G313" s="197" t="s">
        <v>345</v>
      </c>
      <c r="H313" s="198">
        <v>1</v>
      </c>
      <c r="I313" s="199"/>
      <c r="J313" s="200">
        <f t="shared" si="90"/>
        <v>0</v>
      </c>
      <c r="K313" s="201"/>
      <c r="L313" s="202"/>
      <c r="M313" s="203" t="s">
        <v>19</v>
      </c>
      <c r="N313" s="204" t="s">
        <v>44</v>
      </c>
      <c r="O313" s="65"/>
      <c r="P313" s="185">
        <f t="shared" si="91"/>
        <v>0</v>
      </c>
      <c r="Q313" s="185">
        <v>0</v>
      </c>
      <c r="R313" s="185">
        <f t="shared" si="92"/>
        <v>0</v>
      </c>
      <c r="S313" s="185">
        <v>0</v>
      </c>
      <c r="T313" s="186">
        <f t="shared" si="9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7" t="s">
        <v>143</v>
      </c>
      <c r="AT313" s="187" t="s">
        <v>140</v>
      </c>
      <c r="AU313" s="187" t="s">
        <v>83</v>
      </c>
      <c r="AY313" s="18" t="s">
        <v>129</v>
      </c>
      <c r="BE313" s="188">
        <f t="shared" si="94"/>
        <v>0</v>
      </c>
      <c r="BF313" s="188">
        <f t="shared" si="95"/>
        <v>0</v>
      </c>
      <c r="BG313" s="188">
        <f t="shared" si="96"/>
        <v>0</v>
      </c>
      <c r="BH313" s="188">
        <f t="shared" si="97"/>
        <v>0</v>
      </c>
      <c r="BI313" s="188">
        <f t="shared" si="98"/>
        <v>0</v>
      </c>
      <c r="BJ313" s="18" t="s">
        <v>81</v>
      </c>
      <c r="BK313" s="188">
        <f t="shared" si="99"/>
        <v>0</v>
      </c>
      <c r="BL313" s="18" t="s">
        <v>136</v>
      </c>
      <c r="BM313" s="187" t="s">
        <v>1082</v>
      </c>
    </row>
    <row r="314" spans="1:65" s="2" customFormat="1" ht="62.65" customHeight="1">
      <c r="A314" s="35"/>
      <c r="B314" s="36"/>
      <c r="C314" s="194" t="s">
        <v>679</v>
      </c>
      <c r="D314" s="194" t="s">
        <v>140</v>
      </c>
      <c r="E314" s="195" t="s">
        <v>749</v>
      </c>
      <c r="F314" s="196" t="s">
        <v>750</v>
      </c>
      <c r="G314" s="197" t="s">
        <v>345</v>
      </c>
      <c r="H314" s="198">
        <v>2</v>
      </c>
      <c r="I314" s="199"/>
      <c r="J314" s="200">
        <f t="shared" si="90"/>
        <v>0</v>
      </c>
      <c r="K314" s="201"/>
      <c r="L314" s="202"/>
      <c r="M314" s="203" t="s">
        <v>19</v>
      </c>
      <c r="N314" s="204" t="s">
        <v>44</v>
      </c>
      <c r="O314" s="65"/>
      <c r="P314" s="185">
        <f t="shared" si="91"/>
        <v>0</v>
      </c>
      <c r="Q314" s="185">
        <v>0</v>
      </c>
      <c r="R314" s="185">
        <f t="shared" si="92"/>
        <v>0</v>
      </c>
      <c r="S314" s="185">
        <v>0</v>
      </c>
      <c r="T314" s="186">
        <f t="shared" si="9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7" t="s">
        <v>143</v>
      </c>
      <c r="AT314" s="187" t="s">
        <v>140</v>
      </c>
      <c r="AU314" s="187" t="s">
        <v>83</v>
      </c>
      <c r="AY314" s="18" t="s">
        <v>129</v>
      </c>
      <c r="BE314" s="188">
        <f t="shared" si="94"/>
        <v>0</v>
      </c>
      <c r="BF314" s="188">
        <f t="shared" si="95"/>
        <v>0</v>
      </c>
      <c r="BG314" s="188">
        <f t="shared" si="96"/>
        <v>0</v>
      </c>
      <c r="BH314" s="188">
        <f t="shared" si="97"/>
        <v>0</v>
      </c>
      <c r="BI314" s="188">
        <f t="shared" si="98"/>
        <v>0</v>
      </c>
      <c r="BJ314" s="18" t="s">
        <v>81</v>
      </c>
      <c r="BK314" s="188">
        <f t="shared" si="99"/>
        <v>0</v>
      </c>
      <c r="BL314" s="18" t="s">
        <v>136</v>
      </c>
      <c r="BM314" s="187" t="s">
        <v>1083</v>
      </c>
    </row>
    <row r="315" spans="1:65" s="2" customFormat="1" ht="62.65" customHeight="1">
      <c r="A315" s="35"/>
      <c r="B315" s="36"/>
      <c r="C315" s="194" t="s">
        <v>1084</v>
      </c>
      <c r="D315" s="194" t="s">
        <v>140</v>
      </c>
      <c r="E315" s="195" t="s">
        <v>752</v>
      </c>
      <c r="F315" s="196" t="s">
        <v>753</v>
      </c>
      <c r="G315" s="197" t="s">
        <v>345</v>
      </c>
      <c r="H315" s="198">
        <v>1</v>
      </c>
      <c r="I315" s="199"/>
      <c r="J315" s="200">
        <f t="shared" si="90"/>
        <v>0</v>
      </c>
      <c r="K315" s="201"/>
      <c r="L315" s="202"/>
      <c r="M315" s="203" t="s">
        <v>19</v>
      </c>
      <c r="N315" s="204" t="s">
        <v>44</v>
      </c>
      <c r="O315" s="65"/>
      <c r="P315" s="185">
        <f t="shared" si="91"/>
        <v>0</v>
      </c>
      <c r="Q315" s="185">
        <v>0</v>
      </c>
      <c r="R315" s="185">
        <f t="shared" si="92"/>
        <v>0</v>
      </c>
      <c r="S315" s="185">
        <v>0</v>
      </c>
      <c r="T315" s="186">
        <f t="shared" si="9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7" t="s">
        <v>143</v>
      </c>
      <c r="AT315" s="187" t="s">
        <v>140</v>
      </c>
      <c r="AU315" s="187" t="s">
        <v>83</v>
      </c>
      <c r="AY315" s="18" t="s">
        <v>129</v>
      </c>
      <c r="BE315" s="188">
        <f t="shared" si="94"/>
        <v>0</v>
      </c>
      <c r="BF315" s="188">
        <f t="shared" si="95"/>
        <v>0</v>
      </c>
      <c r="BG315" s="188">
        <f t="shared" si="96"/>
        <v>0</v>
      </c>
      <c r="BH315" s="188">
        <f t="shared" si="97"/>
        <v>0</v>
      </c>
      <c r="BI315" s="188">
        <f t="shared" si="98"/>
        <v>0</v>
      </c>
      <c r="BJ315" s="18" t="s">
        <v>81</v>
      </c>
      <c r="BK315" s="188">
        <f t="shared" si="99"/>
        <v>0</v>
      </c>
      <c r="BL315" s="18" t="s">
        <v>136</v>
      </c>
      <c r="BM315" s="187" t="s">
        <v>1085</v>
      </c>
    </row>
    <row r="316" spans="1:65" s="2" customFormat="1" ht="62.65" customHeight="1">
      <c r="A316" s="35"/>
      <c r="B316" s="36"/>
      <c r="C316" s="194" t="s">
        <v>683</v>
      </c>
      <c r="D316" s="194" t="s">
        <v>140</v>
      </c>
      <c r="E316" s="195" t="s">
        <v>756</v>
      </c>
      <c r="F316" s="196" t="s">
        <v>757</v>
      </c>
      <c r="G316" s="197" t="s">
        <v>345</v>
      </c>
      <c r="H316" s="198">
        <v>3</v>
      </c>
      <c r="I316" s="199"/>
      <c r="J316" s="200">
        <f t="shared" si="90"/>
        <v>0</v>
      </c>
      <c r="K316" s="201"/>
      <c r="L316" s="202"/>
      <c r="M316" s="203" t="s">
        <v>19</v>
      </c>
      <c r="N316" s="204" t="s">
        <v>44</v>
      </c>
      <c r="O316" s="65"/>
      <c r="P316" s="185">
        <f t="shared" si="91"/>
        <v>0</v>
      </c>
      <c r="Q316" s="185">
        <v>0</v>
      </c>
      <c r="R316" s="185">
        <f t="shared" si="92"/>
        <v>0</v>
      </c>
      <c r="S316" s="185">
        <v>0</v>
      </c>
      <c r="T316" s="186">
        <f t="shared" si="9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7" t="s">
        <v>143</v>
      </c>
      <c r="AT316" s="187" t="s">
        <v>140</v>
      </c>
      <c r="AU316" s="187" t="s">
        <v>83</v>
      </c>
      <c r="AY316" s="18" t="s">
        <v>129</v>
      </c>
      <c r="BE316" s="188">
        <f t="shared" si="94"/>
        <v>0</v>
      </c>
      <c r="BF316" s="188">
        <f t="shared" si="95"/>
        <v>0</v>
      </c>
      <c r="BG316" s="188">
        <f t="shared" si="96"/>
        <v>0</v>
      </c>
      <c r="BH316" s="188">
        <f t="shared" si="97"/>
        <v>0</v>
      </c>
      <c r="BI316" s="188">
        <f t="shared" si="98"/>
        <v>0</v>
      </c>
      <c r="BJ316" s="18" t="s">
        <v>81</v>
      </c>
      <c r="BK316" s="188">
        <f t="shared" si="99"/>
        <v>0</v>
      </c>
      <c r="BL316" s="18" t="s">
        <v>136</v>
      </c>
      <c r="BM316" s="187" t="s">
        <v>1086</v>
      </c>
    </row>
    <row r="317" spans="1:65" s="2" customFormat="1" ht="62.65" customHeight="1">
      <c r="A317" s="35"/>
      <c r="B317" s="36"/>
      <c r="C317" s="194" t="s">
        <v>1087</v>
      </c>
      <c r="D317" s="194" t="s">
        <v>140</v>
      </c>
      <c r="E317" s="195" t="s">
        <v>759</v>
      </c>
      <c r="F317" s="196" t="s">
        <v>760</v>
      </c>
      <c r="G317" s="197" t="s">
        <v>345</v>
      </c>
      <c r="H317" s="198">
        <v>5</v>
      </c>
      <c r="I317" s="199"/>
      <c r="J317" s="200">
        <f t="shared" si="90"/>
        <v>0</v>
      </c>
      <c r="K317" s="201"/>
      <c r="L317" s="202"/>
      <c r="M317" s="203" t="s">
        <v>19</v>
      </c>
      <c r="N317" s="204" t="s">
        <v>44</v>
      </c>
      <c r="O317" s="65"/>
      <c r="P317" s="185">
        <f t="shared" si="91"/>
        <v>0</v>
      </c>
      <c r="Q317" s="185">
        <v>0</v>
      </c>
      <c r="R317" s="185">
        <f t="shared" si="92"/>
        <v>0</v>
      </c>
      <c r="S317" s="185">
        <v>0</v>
      </c>
      <c r="T317" s="186">
        <f t="shared" si="9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7" t="s">
        <v>143</v>
      </c>
      <c r="AT317" s="187" t="s">
        <v>140</v>
      </c>
      <c r="AU317" s="187" t="s">
        <v>83</v>
      </c>
      <c r="AY317" s="18" t="s">
        <v>129</v>
      </c>
      <c r="BE317" s="188">
        <f t="shared" si="94"/>
        <v>0</v>
      </c>
      <c r="BF317" s="188">
        <f t="shared" si="95"/>
        <v>0</v>
      </c>
      <c r="BG317" s="188">
        <f t="shared" si="96"/>
        <v>0</v>
      </c>
      <c r="BH317" s="188">
        <f t="shared" si="97"/>
        <v>0</v>
      </c>
      <c r="BI317" s="188">
        <f t="shared" si="98"/>
        <v>0</v>
      </c>
      <c r="BJ317" s="18" t="s">
        <v>81</v>
      </c>
      <c r="BK317" s="188">
        <f t="shared" si="99"/>
        <v>0</v>
      </c>
      <c r="BL317" s="18" t="s">
        <v>136</v>
      </c>
      <c r="BM317" s="187" t="s">
        <v>1088</v>
      </c>
    </row>
    <row r="318" spans="1:65" s="2" customFormat="1" ht="76.349999999999994" customHeight="1">
      <c r="A318" s="35"/>
      <c r="B318" s="36"/>
      <c r="C318" s="194" t="s">
        <v>686</v>
      </c>
      <c r="D318" s="194" t="s">
        <v>140</v>
      </c>
      <c r="E318" s="195" t="s">
        <v>763</v>
      </c>
      <c r="F318" s="196" t="s">
        <v>764</v>
      </c>
      <c r="G318" s="197" t="s">
        <v>345</v>
      </c>
      <c r="H318" s="198">
        <v>3</v>
      </c>
      <c r="I318" s="199"/>
      <c r="J318" s="200">
        <f t="shared" si="90"/>
        <v>0</v>
      </c>
      <c r="K318" s="201"/>
      <c r="L318" s="202"/>
      <c r="M318" s="203" t="s">
        <v>19</v>
      </c>
      <c r="N318" s="204" t="s">
        <v>44</v>
      </c>
      <c r="O318" s="65"/>
      <c r="P318" s="185">
        <f t="shared" si="91"/>
        <v>0</v>
      </c>
      <c r="Q318" s="185">
        <v>0</v>
      </c>
      <c r="R318" s="185">
        <f t="shared" si="92"/>
        <v>0</v>
      </c>
      <c r="S318" s="185">
        <v>0</v>
      </c>
      <c r="T318" s="186">
        <f t="shared" si="9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7" t="s">
        <v>143</v>
      </c>
      <c r="AT318" s="187" t="s">
        <v>140</v>
      </c>
      <c r="AU318" s="187" t="s">
        <v>83</v>
      </c>
      <c r="AY318" s="18" t="s">
        <v>129</v>
      </c>
      <c r="BE318" s="188">
        <f t="shared" si="94"/>
        <v>0</v>
      </c>
      <c r="BF318" s="188">
        <f t="shared" si="95"/>
        <v>0</v>
      </c>
      <c r="BG318" s="188">
        <f t="shared" si="96"/>
        <v>0</v>
      </c>
      <c r="BH318" s="188">
        <f t="shared" si="97"/>
        <v>0</v>
      </c>
      <c r="BI318" s="188">
        <f t="shared" si="98"/>
        <v>0</v>
      </c>
      <c r="BJ318" s="18" t="s">
        <v>81</v>
      </c>
      <c r="BK318" s="188">
        <f t="shared" si="99"/>
        <v>0</v>
      </c>
      <c r="BL318" s="18" t="s">
        <v>136</v>
      </c>
      <c r="BM318" s="187" t="s">
        <v>1089</v>
      </c>
    </row>
    <row r="319" spans="1:65" s="2" customFormat="1" ht="16.5" customHeight="1">
      <c r="A319" s="35"/>
      <c r="B319" s="36"/>
      <c r="C319" s="194" t="s">
        <v>1090</v>
      </c>
      <c r="D319" s="194" t="s">
        <v>140</v>
      </c>
      <c r="E319" s="195" t="s">
        <v>766</v>
      </c>
      <c r="F319" s="196" t="s">
        <v>767</v>
      </c>
      <c r="G319" s="197" t="s">
        <v>345</v>
      </c>
      <c r="H319" s="198">
        <v>124</v>
      </c>
      <c r="I319" s="199"/>
      <c r="J319" s="200">
        <f t="shared" si="90"/>
        <v>0</v>
      </c>
      <c r="K319" s="201"/>
      <c r="L319" s="202"/>
      <c r="M319" s="203" t="s">
        <v>19</v>
      </c>
      <c r="N319" s="204" t="s">
        <v>44</v>
      </c>
      <c r="O319" s="65"/>
      <c r="P319" s="185">
        <f t="shared" si="91"/>
        <v>0</v>
      </c>
      <c r="Q319" s="185">
        <v>0</v>
      </c>
      <c r="R319" s="185">
        <f t="shared" si="92"/>
        <v>0</v>
      </c>
      <c r="S319" s="185">
        <v>0</v>
      </c>
      <c r="T319" s="186">
        <f t="shared" si="9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7" t="s">
        <v>143</v>
      </c>
      <c r="AT319" s="187" t="s">
        <v>140</v>
      </c>
      <c r="AU319" s="187" t="s">
        <v>83</v>
      </c>
      <c r="AY319" s="18" t="s">
        <v>129</v>
      </c>
      <c r="BE319" s="188">
        <f t="shared" si="94"/>
        <v>0</v>
      </c>
      <c r="BF319" s="188">
        <f t="shared" si="95"/>
        <v>0</v>
      </c>
      <c r="BG319" s="188">
        <f t="shared" si="96"/>
        <v>0</v>
      </c>
      <c r="BH319" s="188">
        <f t="shared" si="97"/>
        <v>0</v>
      </c>
      <c r="BI319" s="188">
        <f t="shared" si="98"/>
        <v>0</v>
      </c>
      <c r="BJ319" s="18" t="s">
        <v>81</v>
      </c>
      <c r="BK319" s="188">
        <f t="shared" si="99"/>
        <v>0</v>
      </c>
      <c r="BL319" s="18" t="s">
        <v>136</v>
      </c>
      <c r="BM319" s="187" t="s">
        <v>1091</v>
      </c>
    </row>
    <row r="320" spans="1:65" s="2" customFormat="1" ht="16.5" customHeight="1">
      <c r="A320" s="35"/>
      <c r="B320" s="36"/>
      <c r="C320" s="194" t="s">
        <v>690</v>
      </c>
      <c r="D320" s="194" t="s">
        <v>140</v>
      </c>
      <c r="E320" s="195" t="s">
        <v>770</v>
      </c>
      <c r="F320" s="196" t="s">
        <v>771</v>
      </c>
      <c r="G320" s="197" t="s">
        <v>345</v>
      </c>
      <c r="H320" s="198">
        <v>60</v>
      </c>
      <c r="I320" s="199"/>
      <c r="J320" s="200">
        <f t="shared" si="90"/>
        <v>0</v>
      </c>
      <c r="K320" s="201"/>
      <c r="L320" s="202"/>
      <c r="M320" s="203" t="s">
        <v>19</v>
      </c>
      <c r="N320" s="204" t="s">
        <v>44</v>
      </c>
      <c r="O320" s="65"/>
      <c r="P320" s="185">
        <f t="shared" si="91"/>
        <v>0</v>
      </c>
      <c r="Q320" s="185">
        <v>0</v>
      </c>
      <c r="R320" s="185">
        <f t="shared" si="92"/>
        <v>0</v>
      </c>
      <c r="S320" s="185">
        <v>0</v>
      </c>
      <c r="T320" s="186">
        <f t="shared" si="9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7" t="s">
        <v>143</v>
      </c>
      <c r="AT320" s="187" t="s">
        <v>140</v>
      </c>
      <c r="AU320" s="187" t="s">
        <v>83</v>
      </c>
      <c r="AY320" s="18" t="s">
        <v>129</v>
      </c>
      <c r="BE320" s="188">
        <f t="shared" si="94"/>
        <v>0</v>
      </c>
      <c r="BF320" s="188">
        <f t="shared" si="95"/>
        <v>0</v>
      </c>
      <c r="BG320" s="188">
        <f t="shared" si="96"/>
        <v>0</v>
      </c>
      <c r="BH320" s="188">
        <f t="shared" si="97"/>
        <v>0</v>
      </c>
      <c r="BI320" s="188">
        <f t="shared" si="98"/>
        <v>0</v>
      </c>
      <c r="BJ320" s="18" t="s">
        <v>81</v>
      </c>
      <c r="BK320" s="188">
        <f t="shared" si="99"/>
        <v>0</v>
      </c>
      <c r="BL320" s="18" t="s">
        <v>136</v>
      </c>
      <c r="BM320" s="187" t="s">
        <v>1092</v>
      </c>
    </row>
    <row r="321" spans="1:65" s="12" customFormat="1" ht="22.9" customHeight="1">
      <c r="B321" s="159"/>
      <c r="C321" s="160"/>
      <c r="D321" s="161" t="s">
        <v>72</v>
      </c>
      <c r="E321" s="173" t="s">
        <v>1093</v>
      </c>
      <c r="F321" s="173" t="s">
        <v>774</v>
      </c>
      <c r="G321" s="160"/>
      <c r="H321" s="160"/>
      <c r="I321" s="163"/>
      <c r="J321" s="174">
        <f>BK321</f>
        <v>0</v>
      </c>
      <c r="K321" s="160"/>
      <c r="L321" s="165"/>
      <c r="M321" s="166"/>
      <c r="N321" s="167"/>
      <c r="O321" s="167"/>
      <c r="P321" s="168">
        <f>SUM(P322:P326)</f>
        <v>0</v>
      </c>
      <c r="Q321" s="167"/>
      <c r="R321" s="168">
        <f>SUM(R322:R326)</f>
        <v>0</v>
      </c>
      <c r="S321" s="167"/>
      <c r="T321" s="169">
        <f>SUM(T322:T326)</f>
        <v>0</v>
      </c>
      <c r="AR321" s="170" t="s">
        <v>81</v>
      </c>
      <c r="AT321" s="171" t="s">
        <v>72</v>
      </c>
      <c r="AU321" s="171" t="s">
        <v>81</v>
      </c>
      <c r="AY321" s="170" t="s">
        <v>129</v>
      </c>
      <c r="BK321" s="172">
        <f>SUM(BK322:BK326)</f>
        <v>0</v>
      </c>
    </row>
    <row r="322" spans="1:65" s="2" customFormat="1" ht="16.5" customHeight="1">
      <c r="A322" s="35"/>
      <c r="B322" s="36"/>
      <c r="C322" s="175" t="s">
        <v>1094</v>
      </c>
      <c r="D322" s="175" t="s">
        <v>132</v>
      </c>
      <c r="E322" s="176" t="s">
        <v>775</v>
      </c>
      <c r="F322" s="177" t="s">
        <v>776</v>
      </c>
      <c r="G322" s="178" t="s">
        <v>345</v>
      </c>
      <c r="H322" s="179">
        <v>12</v>
      </c>
      <c r="I322" s="180"/>
      <c r="J322" s="181">
        <f>ROUND(I322*H322,2)</f>
        <v>0</v>
      </c>
      <c r="K322" s="182"/>
      <c r="L322" s="40"/>
      <c r="M322" s="183" t="s">
        <v>19</v>
      </c>
      <c r="N322" s="184" t="s">
        <v>44</v>
      </c>
      <c r="O322" s="65"/>
      <c r="P322" s="185">
        <f>O322*H322</f>
        <v>0</v>
      </c>
      <c r="Q322" s="185">
        <v>0</v>
      </c>
      <c r="R322" s="185">
        <f>Q322*H322</f>
        <v>0</v>
      </c>
      <c r="S322" s="185">
        <v>0</v>
      </c>
      <c r="T322" s="186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7" t="s">
        <v>136</v>
      </c>
      <c r="AT322" s="187" t="s">
        <v>132</v>
      </c>
      <c r="AU322" s="187" t="s">
        <v>83</v>
      </c>
      <c r="AY322" s="18" t="s">
        <v>129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18" t="s">
        <v>81</v>
      </c>
      <c r="BK322" s="188">
        <f>ROUND(I322*H322,2)</f>
        <v>0</v>
      </c>
      <c r="BL322" s="18" t="s">
        <v>136</v>
      </c>
      <c r="BM322" s="187" t="s">
        <v>1095</v>
      </c>
    </row>
    <row r="323" spans="1:65" s="2" customFormat="1" ht="16.5" customHeight="1">
      <c r="A323" s="35"/>
      <c r="B323" s="36"/>
      <c r="C323" s="175" t="s">
        <v>693</v>
      </c>
      <c r="D323" s="175" t="s">
        <v>132</v>
      </c>
      <c r="E323" s="176" t="s">
        <v>779</v>
      </c>
      <c r="F323" s="177" t="s">
        <v>780</v>
      </c>
      <c r="G323" s="178" t="s">
        <v>345</v>
      </c>
      <c r="H323" s="179">
        <v>124</v>
      </c>
      <c r="I323" s="180"/>
      <c r="J323" s="181">
        <f>ROUND(I323*H323,2)</f>
        <v>0</v>
      </c>
      <c r="K323" s="182"/>
      <c r="L323" s="40"/>
      <c r="M323" s="183" t="s">
        <v>19</v>
      </c>
      <c r="N323" s="184" t="s">
        <v>44</v>
      </c>
      <c r="O323" s="65"/>
      <c r="P323" s="185">
        <f>O323*H323</f>
        <v>0</v>
      </c>
      <c r="Q323" s="185">
        <v>0</v>
      </c>
      <c r="R323" s="185">
        <f>Q323*H323</f>
        <v>0</v>
      </c>
      <c r="S323" s="185">
        <v>0</v>
      </c>
      <c r="T323" s="186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7" t="s">
        <v>136</v>
      </c>
      <c r="AT323" s="187" t="s">
        <v>132</v>
      </c>
      <c r="AU323" s="187" t="s">
        <v>83</v>
      </c>
      <c r="AY323" s="18" t="s">
        <v>129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18" t="s">
        <v>81</v>
      </c>
      <c r="BK323" s="188">
        <f>ROUND(I323*H323,2)</f>
        <v>0</v>
      </c>
      <c r="BL323" s="18" t="s">
        <v>136</v>
      </c>
      <c r="BM323" s="187" t="s">
        <v>1096</v>
      </c>
    </row>
    <row r="324" spans="1:65" s="2" customFormat="1" ht="16.5" customHeight="1">
      <c r="A324" s="35"/>
      <c r="B324" s="36"/>
      <c r="C324" s="175" t="s">
        <v>1097</v>
      </c>
      <c r="D324" s="175" t="s">
        <v>132</v>
      </c>
      <c r="E324" s="176" t="s">
        <v>782</v>
      </c>
      <c r="F324" s="177" t="s">
        <v>783</v>
      </c>
      <c r="G324" s="178" t="s">
        <v>345</v>
      </c>
      <c r="H324" s="179">
        <v>3</v>
      </c>
      <c r="I324" s="180"/>
      <c r="J324" s="181">
        <f>ROUND(I324*H324,2)</f>
        <v>0</v>
      </c>
      <c r="K324" s="182"/>
      <c r="L324" s="40"/>
      <c r="M324" s="183" t="s">
        <v>19</v>
      </c>
      <c r="N324" s="184" t="s">
        <v>44</v>
      </c>
      <c r="O324" s="65"/>
      <c r="P324" s="185">
        <f>O324*H324</f>
        <v>0</v>
      </c>
      <c r="Q324" s="185">
        <v>0</v>
      </c>
      <c r="R324" s="185">
        <f>Q324*H324</f>
        <v>0</v>
      </c>
      <c r="S324" s="185">
        <v>0</v>
      </c>
      <c r="T324" s="18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87" t="s">
        <v>136</v>
      </c>
      <c r="AT324" s="187" t="s">
        <v>132</v>
      </c>
      <c r="AU324" s="187" t="s">
        <v>83</v>
      </c>
      <c r="AY324" s="18" t="s">
        <v>129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18" t="s">
        <v>81</v>
      </c>
      <c r="BK324" s="188">
        <f>ROUND(I324*H324,2)</f>
        <v>0</v>
      </c>
      <c r="BL324" s="18" t="s">
        <v>136</v>
      </c>
      <c r="BM324" s="187" t="s">
        <v>1098</v>
      </c>
    </row>
    <row r="325" spans="1:65" s="2" customFormat="1" ht="21.75" customHeight="1">
      <c r="A325" s="35"/>
      <c r="B325" s="36"/>
      <c r="C325" s="175" t="s">
        <v>698</v>
      </c>
      <c r="D325" s="175" t="s">
        <v>132</v>
      </c>
      <c r="E325" s="176" t="s">
        <v>786</v>
      </c>
      <c r="F325" s="177" t="s">
        <v>288</v>
      </c>
      <c r="G325" s="178" t="s">
        <v>345</v>
      </c>
      <c r="H325" s="179">
        <v>60</v>
      </c>
      <c r="I325" s="180"/>
      <c r="J325" s="181">
        <f>ROUND(I325*H325,2)</f>
        <v>0</v>
      </c>
      <c r="K325" s="182"/>
      <c r="L325" s="40"/>
      <c r="M325" s="183" t="s">
        <v>19</v>
      </c>
      <c r="N325" s="184" t="s">
        <v>44</v>
      </c>
      <c r="O325" s="65"/>
      <c r="P325" s="185">
        <f>O325*H325</f>
        <v>0</v>
      </c>
      <c r="Q325" s="185">
        <v>0</v>
      </c>
      <c r="R325" s="185">
        <f>Q325*H325</f>
        <v>0</v>
      </c>
      <c r="S325" s="185">
        <v>0</v>
      </c>
      <c r="T325" s="186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7" t="s">
        <v>136</v>
      </c>
      <c r="AT325" s="187" t="s">
        <v>132</v>
      </c>
      <c r="AU325" s="187" t="s">
        <v>83</v>
      </c>
      <c r="AY325" s="18" t="s">
        <v>129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18" t="s">
        <v>81</v>
      </c>
      <c r="BK325" s="188">
        <f>ROUND(I325*H325,2)</f>
        <v>0</v>
      </c>
      <c r="BL325" s="18" t="s">
        <v>136</v>
      </c>
      <c r="BM325" s="187" t="s">
        <v>1099</v>
      </c>
    </row>
    <row r="326" spans="1:65" s="2" customFormat="1" ht="16.5" customHeight="1">
      <c r="A326" s="35"/>
      <c r="B326" s="36"/>
      <c r="C326" s="175" t="s">
        <v>1100</v>
      </c>
      <c r="D326" s="175" t="s">
        <v>132</v>
      </c>
      <c r="E326" s="176" t="s">
        <v>789</v>
      </c>
      <c r="F326" s="177" t="s">
        <v>790</v>
      </c>
      <c r="G326" s="178" t="s">
        <v>345</v>
      </c>
      <c r="H326" s="179">
        <v>140</v>
      </c>
      <c r="I326" s="180"/>
      <c r="J326" s="181">
        <f>ROUND(I326*H326,2)</f>
        <v>0</v>
      </c>
      <c r="K326" s="182"/>
      <c r="L326" s="40"/>
      <c r="M326" s="183" t="s">
        <v>19</v>
      </c>
      <c r="N326" s="184" t="s">
        <v>44</v>
      </c>
      <c r="O326" s="65"/>
      <c r="P326" s="185">
        <f>O326*H326</f>
        <v>0</v>
      </c>
      <c r="Q326" s="185">
        <v>0</v>
      </c>
      <c r="R326" s="185">
        <f>Q326*H326</f>
        <v>0</v>
      </c>
      <c r="S326" s="185">
        <v>0</v>
      </c>
      <c r="T326" s="186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7" t="s">
        <v>136</v>
      </c>
      <c r="AT326" s="187" t="s">
        <v>132</v>
      </c>
      <c r="AU326" s="187" t="s">
        <v>83</v>
      </c>
      <c r="AY326" s="18" t="s">
        <v>129</v>
      </c>
      <c r="BE326" s="188">
        <f>IF(N326="základní",J326,0)</f>
        <v>0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18" t="s">
        <v>81</v>
      </c>
      <c r="BK326" s="188">
        <f>ROUND(I326*H326,2)</f>
        <v>0</v>
      </c>
      <c r="BL326" s="18" t="s">
        <v>136</v>
      </c>
      <c r="BM326" s="187" t="s">
        <v>1101</v>
      </c>
    </row>
    <row r="327" spans="1:65" s="12" customFormat="1" ht="25.9" customHeight="1">
      <c r="B327" s="159"/>
      <c r="C327" s="160"/>
      <c r="D327" s="161" t="s">
        <v>72</v>
      </c>
      <c r="E327" s="162" t="s">
        <v>282</v>
      </c>
      <c r="F327" s="162" t="s">
        <v>283</v>
      </c>
      <c r="G327" s="160"/>
      <c r="H327" s="160"/>
      <c r="I327" s="163"/>
      <c r="J327" s="164">
        <f>BK327</f>
        <v>0</v>
      </c>
      <c r="K327" s="160"/>
      <c r="L327" s="165"/>
      <c r="M327" s="166"/>
      <c r="N327" s="167"/>
      <c r="O327" s="167"/>
      <c r="P327" s="168">
        <f>P328</f>
        <v>0</v>
      </c>
      <c r="Q327" s="167"/>
      <c r="R327" s="168">
        <f>R328</f>
        <v>0</v>
      </c>
      <c r="S327" s="167"/>
      <c r="T327" s="169">
        <f>T328</f>
        <v>0</v>
      </c>
      <c r="AR327" s="170" t="s">
        <v>158</v>
      </c>
      <c r="AT327" s="171" t="s">
        <v>72</v>
      </c>
      <c r="AU327" s="171" t="s">
        <v>73</v>
      </c>
      <c r="AY327" s="170" t="s">
        <v>129</v>
      </c>
      <c r="BK327" s="172">
        <f>BK328</f>
        <v>0</v>
      </c>
    </row>
    <row r="328" spans="1:65" s="12" customFormat="1" ht="22.9" customHeight="1">
      <c r="B328" s="159"/>
      <c r="C328" s="160"/>
      <c r="D328" s="161" t="s">
        <v>72</v>
      </c>
      <c r="E328" s="173" t="s">
        <v>284</v>
      </c>
      <c r="F328" s="173" t="s">
        <v>285</v>
      </c>
      <c r="G328" s="160"/>
      <c r="H328" s="160"/>
      <c r="I328" s="163"/>
      <c r="J328" s="174">
        <f>BK328</f>
        <v>0</v>
      </c>
      <c r="K328" s="160"/>
      <c r="L328" s="165"/>
      <c r="M328" s="166"/>
      <c r="N328" s="167"/>
      <c r="O328" s="167"/>
      <c r="P328" s="168">
        <f>SUM(P329:P330)</f>
        <v>0</v>
      </c>
      <c r="Q328" s="167"/>
      <c r="R328" s="168">
        <f>SUM(R329:R330)</f>
        <v>0</v>
      </c>
      <c r="S328" s="167"/>
      <c r="T328" s="169">
        <f>SUM(T329:T330)</f>
        <v>0</v>
      </c>
      <c r="AR328" s="170" t="s">
        <v>158</v>
      </c>
      <c r="AT328" s="171" t="s">
        <v>72</v>
      </c>
      <c r="AU328" s="171" t="s">
        <v>81</v>
      </c>
      <c r="AY328" s="170" t="s">
        <v>129</v>
      </c>
      <c r="BK328" s="172">
        <f>SUM(BK329:BK330)</f>
        <v>0</v>
      </c>
    </row>
    <row r="329" spans="1:65" s="2" customFormat="1" ht="16.5" customHeight="1">
      <c r="A329" s="35"/>
      <c r="B329" s="36"/>
      <c r="C329" s="175" t="s">
        <v>701</v>
      </c>
      <c r="D329" s="175" t="s">
        <v>132</v>
      </c>
      <c r="E329" s="176" t="s">
        <v>287</v>
      </c>
      <c r="F329" s="177" t="s">
        <v>285</v>
      </c>
      <c r="G329" s="178" t="s">
        <v>289</v>
      </c>
      <c r="H329" s="179">
        <v>13204.058000000001</v>
      </c>
      <c r="I329" s="180"/>
      <c r="J329" s="181">
        <f>ROUND(I329*H329,2)</f>
        <v>0</v>
      </c>
      <c r="K329" s="182"/>
      <c r="L329" s="40"/>
      <c r="M329" s="183" t="s">
        <v>19</v>
      </c>
      <c r="N329" s="184" t="s">
        <v>44</v>
      </c>
      <c r="O329" s="65"/>
      <c r="P329" s="185">
        <f>O329*H329</f>
        <v>0</v>
      </c>
      <c r="Q329" s="185">
        <v>0</v>
      </c>
      <c r="R329" s="185">
        <f>Q329*H329</f>
        <v>0</v>
      </c>
      <c r="S329" s="185">
        <v>0</v>
      </c>
      <c r="T329" s="186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7" t="s">
        <v>290</v>
      </c>
      <c r="AT329" s="187" t="s">
        <v>132</v>
      </c>
      <c r="AU329" s="187" t="s">
        <v>83</v>
      </c>
      <c r="AY329" s="18" t="s">
        <v>129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18" t="s">
        <v>81</v>
      </c>
      <c r="BK329" s="188">
        <f>ROUND(I329*H329,2)</f>
        <v>0</v>
      </c>
      <c r="BL329" s="18" t="s">
        <v>290</v>
      </c>
      <c r="BM329" s="187" t="s">
        <v>1102</v>
      </c>
    </row>
    <row r="330" spans="1:65" s="2" customFormat="1">
      <c r="A330" s="35"/>
      <c r="B330" s="36"/>
      <c r="C330" s="37"/>
      <c r="D330" s="189" t="s">
        <v>138</v>
      </c>
      <c r="E330" s="37"/>
      <c r="F330" s="190" t="s">
        <v>292</v>
      </c>
      <c r="G330" s="37"/>
      <c r="H330" s="37"/>
      <c r="I330" s="191"/>
      <c r="J330" s="37"/>
      <c r="K330" s="37"/>
      <c r="L330" s="40"/>
      <c r="M330" s="239"/>
      <c r="N330" s="240"/>
      <c r="O330" s="241"/>
      <c r="P330" s="241"/>
      <c r="Q330" s="241"/>
      <c r="R330" s="241"/>
      <c r="S330" s="241"/>
      <c r="T330" s="242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138</v>
      </c>
      <c r="AU330" s="18" t="s">
        <v>83</v>
      </c>
    </row>
    <row r="331" spans="1:65" s="2" customFormat="1" ht="6.95" customHeight="1">
      <c r="A331" s="35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0"/>
      <c r="M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</row>
  </sheetData>
  <sheetProtection algorithmName="SHA-512" hashValue="Oq0QHFkZWWbtn3iawiyDzcyzU0+d/0W3Jx1cjPrDNFIkaw7eZpJpDvgfxdn2HMfEyuySxtQiYZERZYNNlijLHQ==" saltValue="53IBlK1ubNXA1/WKdHIXBt2huCDKAthWHdVtn5B7fFdSRVVX45chB7j6F7uhA5hPWqgEJaEHm6U7NfglIhjx3A==" spinCount="100000" sheet="1" objects="1" scenarios="1" formatColumns="0" formatRows="0" autoFilter="0"/>
  <autoFilter ref="C93:K330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330" r:id="rId1"/>
  </hyperlinks>
  <pageMargins left="0.39374999999999999" right="0.39374999999999999" top="0.39374999999999999" bottom="0.39374999999999999" header="0" footer="0"/>
  <pageSetup paperSize="9" scale="87" fitToHeight="100" orientation="portrait" blackAndWhite="1" r:id="rId2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95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ELEKTROROZVODŮ 2022-2023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1103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36</v>
      </c>
      <c r="G12" s="35"/>
      <c r="H12" s="35"/>
      <c r="I12" s="106" t="s">
        <v>23</v>
      </c>
      <c r="J12" s="109" t="str">
        <f>'Rekapitulace stavby'!AN8</f>
        <v>28. 3. 2022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>48623679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Gymnázium Broumov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Elektro projekce Vlach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4" t="s">
        <v>19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ROUND((SUM(BE83:BE110)),  2)</f>
        <v>0</v>
      </c>
      <c r="G33" s="35"/>
      <c r="H33" s="35"/>
      <c r="I33" s="119">
        <v>0.21</v>
      </c>
      <c r="J33" s="118">
        <f>ROUND(((SUM(BE83:BE110))*I33),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ROUND((SUM(BF83:BF110)),  2)</f>
        <v>0</v>
      </c>
      <c r="G34" s="35"/>
      <c r="H34" s="35"/>
      <c r="I34" s="119">
        <v>0.15</v>
      </c>
      <c r="J34" s="118">
        <f>ROUND(((SUM(BF83:BF110))*I34),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ROUND((SUM(BG83:BG110)),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ROUND((SUM(BH83:BH110)),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ROUND((SUM(BI83:BI110)),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6" t="str">
        <f>E7</f>
        <v>REKONSTRUKCE ELEKTROROZVODŮ 2022-2023</v>
      </c>
      <c r="F48" s="367"/>
      <c r="G48" s="367"/>
      <c r="H48" s="367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4" t="str">
        <f>E9</f>
        <v>005 - Položky SLP</v>
      </c>
      <c r="F50" s="365"/>
      <c r="G50" s="365"/>
      <c r="H50" s="36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Gymnázium Broumov</v>
      </c>
      <c r="G54" s="37"/>
      <c r="H54" s="37"/>
      <c r="I54" s="30" t="s">
        <v>32</v>
      </c>
      <c r="J54" s="33" t="str">
        <f>E21</f>
        <v>Elektro projekce Vlach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100</v>
      </c>
      <c r="D57" s="132"/>
      <c r="E57" s="132"/>
      <c r="F57" s="132"/>
      <c r="G57" s="132"/>
      <c r="H57" s="132"/>
      <c r="I57" s="132"/>
      <c r="J57" s="133" t="s">
        <v>101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102</v>
      </c>
    </row>
    <row r="60" spans="1:47" s="9" customFormat="1" ht="24.95" customHeight="1">
      <c r="B60" s="135"/>
      <c r="C60" s="136"/>
      <c r="D60" s="137" t="s">
        <v>1104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1105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9" customFormat="1" ht="24.95" customHeight="1">
      <c r="B62" s="135"/>
      <c r="C62" s="136"/>
      <c r="D62" s="137" t="s">
        <v>112</v>
      </c>
      <c r="E62" s="138"/>
      <c r="F62" s="138"/>
      <c r="G62" s="138"/>
      <c r="H62" s="138"/>
      <c r="I62" s="138"/>
      <c r="J62" s="139">
        <f>J107</f>
        <v>0</v>
      </c>
      <c r="K62" s="136"/>
      <c r="L62" s="140"/>
    </row>
    <row r="63" spans="1:47" s="10" customFormat="1" ht="19.899999999999999" customHeight="1">
      <c r="B63" s="141"/>
      <c r="C63" s="142"/>
      <c r="D63" s="143" t="s">
        <v>113</v>
      </c>
      <c r="E63" s="144"/>
      <c r="F63" s="144"/>
      <c r="G63" s="144"/>
      <c r="H63" s="144"/>
      <c r="I63" s="144"/>
      <c r="J63" s="145">
        <f>J108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114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6" t="str">
        <f>E7</f>
        <v>REKONSTRUKCE ELEKTROROZVODŮ 2022-2023</v>
      </c>
      <c r="F73" s="367"/>
      <c r="G73" s="367"/>
      <c r="H73" s="36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97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54" t="str">
        <f>E9</f>
        <v>005 - Položky SLP</v>
      </c>
      <c r="F75" s="365"/>
      <c r="G75" s="365"/>
      <c r="H75" s="365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 xml:space="preserve"> </v>
      </c>
      <c r="G77" s="37"/>
      <c r="H77" s="37"/>
      <c r="I77" s="30" t="s">
        <v>23</v>
      </c>
      <c r="J77" s="60" t="str">
        <f>IF(J12="","",J12)</f>
        <v>28. 3. 2022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25</v>
      </c>
      <c r="D79" s="37"/>
      <c r="E79" s="37"/>
      <c r="F79" s="28" t="str">
        <f>E15</f>
        <v>Gymnázium Broumov</v>
      </c>
      <c r="G79" s="37"/>
      <c r="H79" s="37"/>
      <c r="I79" s="30" t="s">
        <v>32</v>
      </c>
      <c r="J79" s="33" t="str">
        <f>E21</f>
        <v>Elektro projekce Vlach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30</v>
      </c>
      <c r="D80" s="37"/>
      <c r="E80" s="37"/>
      <c r="F80" s="28" t="str">
        <f>IF(E18="","",E18)</f>
        <v>Vyplň údaj</v>
      </c>
      <c r="G80" s="37"/>
      <c r="H80" s="37"/>
      <c r="I80" s="30" t="s">
        <v>35</v>
      </c>
      <c r="J80" s="33" t="str">
        <f>E24</f>
        <v xml:space="preserve"> 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115</v>
      </c>
      <c r="D82" s="150" t="s">
        <v>58</v>
      </c>
      <c r="E82" s="150" t="s">
        <v>54</v>
      </c>
      <c r="F82" s="150" t="s">
        <v>55</v>
      </c>
      <c r="G82" s="150" t="s">
        <v>116</v>
      </c>
      <c r="H82" s="150" t="s">
        <v>117</v>
      </c>
      <c r="I82" s="150" t="s">
        <v>118</v>
      </c>
      <c r="J82" s="151" t="s">
        <v>101</v>
      </c>
      <c r="K82" s="152" t="s">
        <v>119</v>
      </c>
      <c r="L82" s="153"/>
      <c r="M82" s="69" t="s">
        <v>19</v>
      </c>
      <c r="N82" s="70" t="s">
        <v>43</v>
      </c>
      <c r="O82" s="70" t="s">
        <v>120</v>
      </c>
      <c r="P82" s="70" t="s">
        <v>121</v>
      </c>
      <c r="Q82" s="70" t="s">
        <v>122</v>
      </c>
      <c r="R82" s="70" t="s">
        <v>123</v>
      </c>
      <c r="S82" s="70" t="s">
        <v>124</v>
      </c>
      <c r="T82" s="71" t="s">
        <v>125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126</v>
      </c>
      <c r="D83" s="37"/>
      <c r="E83" s="37"/>
      <c r="F83" s="37"/>
      <c r="G83" s="37"/>
      <c r="H83" s="37"/>
      <c r="I83" s="37"/>
      <c r="J83" s="154">
        <f>BK83</f>
        <v>0</v>
      </c>
      <c r="K83" s="37"/>
      <c r="L83" s="40"/>
      <c r="M83" s="72"/>
      <c r="N83" s="155"/>
      <c r="O83" s="73"/>
      <c r="P83" s="156">
        <f>P84+P107</f>
        <v>0</v>
      </c>
      <c r="Q83" s="73"/>
      <c r="R83" s="156">
        <f>R84+R107</f>
        <v>0</v>
      </c>
      <c r="S83" s="73"/>
      <c r="T83" s="157">
        <f>T84+T107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72</v>
      </c>
      <c r="AU83" s="18" t="s">
        <v>102</v>
      </c>
      <c r="BK83" s="158">
        <f>BK84+BK107</f>
        <v>0</v>
      </c>
    </row>
    <row r="84" spans="1:65" s="12" customFormat="1" ht="25.9" customHeight="1">
      <c r="B84" s="159"/>
      <c r="C84" s="160"/>
      <c r="D84" s="161" t="s">
        <v>72</v>
      </c>
      <c r="E84" s="162" t="s">
        <v>1106</v>
      </c>
      <c r="F84" s="162" t="s">
        <v>1107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</f>
        <v>0</v>
      </c>
      <c r="Q84" s="167"/>
      <c r="R84" s="168">
        <f>R85</f>
        <v>0</v>
      </c>
      <c r="S84" s="167"/>
      <c r="T84" s="169">
        <f>T85</f>
        <v>0</v>
      </c>
      <c r="AR84" s="170" t="s">
        <v>83</v>
      </c>
      <c r="AT84" s="171" t="s">
        <v>72</v>
      </c>
      <c r="AU84" s="171" t="s">
        <v>73</v>
      </c>
      <c r="AY84" s="170" t="s">
        <v>129</v>
      </c>
      <c r="BK84" s="172">
        <f>BK85</f>
        <v>0</v>
      </c>
    </row>
    <row r="85" spans="1:65" s="12" customFormat="1" ht="22.9" customHeight="1">
      <c r="B85" s="159"/>
      <c r="C85" s="160"/>
      <c r="D85" s="161" t="s">
        <v>72</v>
      </c>
      <c r="E85" s="173" t="s">
        <v>1108</v>
      </c>
      <c r="F85" s="173" t="s">
        <v>1109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SUM(P86:P106)</f>
        <v>0</v>
      </c>
      <c r="Q85" s="167"/>
      <c r="R85" s="168">
        <f>SUM(R86:R106)</f>
        <v>0</v>
      </c>
      <c r="S85" s="167"/>
      <c r="T85" s="169">
        <f>SUM(T86:T106)</f>
        <v>0</v>
      </c>
      <c r="AR85" s="170" t="s">
        <v>83</v>
      </c>
      <c r="AT85" s="171" t="s">
        <v>72</v>
      </c>
      <c r="AU85" s="171" t="s">
        <v>81</v>
      </c>
      <c r="AY85" s="170" t="s">
        <v>129</v>
      </c>
      <c r="BK85" s="172">
        <f>SUM(BK86:BK106)</f>
        <v>0</v>
      </c>
    </row>
    <row r="86" spans="1:65" s="2" customFormat="1" ht="16.5" customHeight="1">
      <c r="A86" s="35"/>
      <c r="B86" s="36"/>
      <c r="C86" s="175" t="s">
        <v>81</v>
      </c>
      <c r="D86" s="175" t="s">
        <v>132</v>
      </c>
      <c r="E86" s="176" t="s">
        <v>1110</v>
      </c>
      <c r="F86" s="177" t="s">
        <v>1111</v>
      </c>
      <c r="G86" s="178" t="s">
        <v>155</v>
      </c>
      <c r="H86" s="179">
        <v>4200</v>
      </c>
      <c r="I86" s="180"/>
      <c r="J86" s="181">
        <f t="shared" ref="J86:J105" si="0">ROUND(I86*H86,2)</f>
        <v>0</v>
      </c>
      <c r="K86" s="182"/>
      <c r="L86" s="40"/>
      <c r="M86" s="183" t="s">
        <v>19</v>
      </c>
      <c r="N86" s="184" t="s">
        <v>44</v>
      </c>
      <c r="O86" s="65"/>
      <c r="P86" s="185">
        <f t="shared" ref="P86:P105" si="1">O86*H86</f>
        <v>0</v>
      </c>
      <c r="Q86" s="185">
        <v>0</v>
      </c>
      <c r="R86" s="185">
        <f t="shared" ref="R86:R105" si="2">Q86*H86</f>
        <v>0</v>
      </c>
      <c r="S86" s="185">
        <v>0</v>
      </c>
      <c r="T86" s="186">
        <f t="shared" ref="T86:T105" si="3"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7" t="s">
        <v>136</v>
      </c>
      <c r="AT86" s="187" t="s">
        <v>132</v>
      </c>
      <c r="AU86" s="187" t="s">
        <v>83</v>
      </c>
      <c r="AY86" s="18" t="s">
        <v>129</v>
      </c>
      <c r="BE86" s="188">
        <f t="shared" ref="BE86:BE105" si="4">IF(N86="základní",J86,0)</f>
        <v>0</v>
      </c>
      <c r="BF86" s="188">
        <f t="shared" ref="BF86:BF105" si="5">IF(N86="snížená",J86,0)</f>
        <v>0</v>
      </c>
      <c r="BG86" s="188">
        <f t="shared" ref="BG86:BG105" si="6">IF(N86="zákl. přenesená",J86,0)</f>
        <v>0</v>
      </c>
      <c r="BH86" s="188">
        <f t="shared" ref="BH86:BH105" si="7">IF(N86="sníž. přenesená",J86,0)</f>
        <v>0</v>
      </c>
      <c r="BI86" s="188">
        <f t="shared" ref="BI86:BI105" si="8">IF(N86="nulová",J86,0)</f>
        <v>0</v>
      </c>
      <c r="BJ86" s="18" t="s">
        <v>81</v>
      </c>
      <c r="BK86" s="188">
        <f t="shared" ref="BK86:BK105" si="9">ROUND(I86*H86,2)</f>
        <v>0</v>
      </c>
      <c r="BL86" s="18" t="s">
        <v>136</v>
      </c>
      <c r="BM86" s="187" t="s">
        <v>83</v>
      </c>
    </row>
    <row r="87" spans="1:65" s="2" customFormat="1" ht="16.5" customHeight="1">
      <c r="A87" s="35"/>
      <c r="B87" s="36"/>
      <c r="C87" s="194" t="s">
        <v>83</v>
      </c>
      <c r="D87" s="194" t="s">
        <v>140</v>
      </c>
      <c r="E87" s="195" t="s">
        <v>1112</v>
      </c>
      <c r="F87" s="196" t="s">
        <v>1113</v>
      </c>
      <c r="G87" s="197" t="s">
        <v>155</v>
      </c>
      <c r="H87" s="198">
        <v>4200</v>
      </c>
      <c r="I87" s="199"/>
      <c r="J87" s="200">
        <f t="shared" si="0"/>
        <v>0</v>
      </c>
      <c r="K87" s="201"/>
      <c r="L87" s="202"/>
      <c r="M87" s="203" t="s">
        <v>19</v>
      </c>
      <c r="N87" s="204" t="s">
        <v>44</v>
      </c>
      <c r="O87" s="65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7" t="s">
        <v>143</v>
      </c>
      <c r="AT87" s="187" t="s">
        <v>140</v>
      </c>
      <c r="AU87" s="187" t="s">
        <v>83</v>
      </c>
      <c r="AY87" s="18" t="s">
        <v>129</v>
      </c>
      <c r="BE87" s="188">
        <f t="shared" si="4"/>
        <v>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18" t="s">
        <v>81</v>
      </c>
      <c r="BK87" s="188">
        <f t="shared" si="9"/>
        <v>0</v>
      </c>
      <c r="BL87" s="18" t="s">
        <v>136</v>
      </c>
      <c r="BM87" s="187" t="s">
        <v>136</v>
      </c>
    </row>
    <row r="88" spans="1:65" s="2" customFormat="1" ht="16.5" customHeight="1">
      <c r="A88" s="35"/>
      <c r="B88" s="36"/>
      <c r="C88" s="175" t="s">
        <v>147</v>
      </c>
      <c r="D88" s="175" t="s">
        <v>132</v>
      </c>
      <c r="E88" s="176" t="s">
        <v>1114</v>
      </c>
      <c r="F88" s="177" t="s">
        <v>1115</v>
      </c>
      <c r="G88" s="178" t="s">
        <v>345</v>
      </c>
      <c r="H88" s="179">
        <v>100</v>
      </c>
      <c r="I88" s="180"/>
      <c r="J88" s="181">
        <f t="shared" si="0"/>
        <v>0</v>
      </c>
      <c r="K88" s="182"/>
      <c r="L88" s="40"/>
      <c r="M88" s="183" t="s">
        <v>19</v>
      </c>
      <c r="N88" s="184" t="s">
        <v>44</v>
      </c>
      <c r="O88" s="65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7" t="s">
        <v>136</v>
      </c>
      <c r="AT88" s="187" t="s">
        <v>132</v>
      </c>
      <c r="AU88" s="187" t="s">
        <v>83</v>
      </c>
      <c r="AY88" s="18" t="s">
        <v>129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8" t="s">
        <v>81</v>
      </c>
      <c r="BK88" s="188">
        <f t="shared" si="9"/>
        <v>0</v>
      </c>
      <c r="BL88" s="18" t="s">
        <v>136</v>
      </c>
      <c r="BM88" s="187" t="s">
        <v>163</v>
      </c>
    </row>
    <row r="89" spans="1:65" s="2" customFormat="1" ht="16.5" customHeight="1">
      <c r="A89" s="35"/>
      <c r="B89" s="36"/>
      <c r="C89" s="194" t="s">
        <v>136</v>
      </c>
      <c r="D89" s="194" t="s">
        <v>140</v>
      </c>
      <c r="E89" s="195" t="s">
        <v>1116</v>
      </c>
      <c r="F89" s="196" t="s">
        <v>1117</v>
      </c>
      <c r="G89" s="197" t="s">
        <v>345</v>
      </c>
      <c r="H89" s="198">
        <v>100</v>
      </c>
      <c r="I89" s="199"/>
      <c r="J89" s="200">
        <f t="shared" si="0"/>
        <v>0</v>
      </c>
      <c r="K89" s="201"/>
      <c r="L89" s="202"/>
      <c r="M89" s="203" t="s">
        <v>19</v>
      </c>
      <c r="N89" s="204" t="s">
        <v>44</v>
      </c>
      <c r="O89" s="65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7" t="s">
        <v>143</v>
      </c>
      <c r="AT89" s="187" t="s">
        <v>140</v>
      </c>
      <c r="AU89" s="187" t="s">
        <v>83</v>
      </c>
      <c r="AY89" s="18" t="s">
        <v>129</v>
      </c>
      <c r="BE89" s="188">
        <f t="shared" si="4"/>
        <v>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8" t="s">
        <v>81</v>
      </c>
      <c r="BK89" s="188">
        <f t="shared" si="9"/>
        <v>0</v>
      </c>
      <c r="BL89" s="18" t="s">
        <v>136</v>
      </c>
      <c r="BM89" s="187" t="s">
        <v>143</v>
      </c>
    </row>
    <row r="90" spans="1:65" s="2" customFormat="1" ht="16.5" customHeight="1">
      <c r="A90" s="35"/>
      <c r="B90" s="36"/>
      <c r="C90" s="175" t="s">
        <v>158</v>
      </c>
      <c r="D90" s="175" t="s">
        <v>132</v>
      </c>
      <c r="E90" s="176" t="s">
        <v>1118</v>
      </c>
      <c r="F90" s="177" t="s">
        <v>1119</v>
      </c>
      <c r="G90" s="178" t="s">
        <v>155</v>
      </c>
      <c r="H90" s="179">
        <v>50</v>
      </c>
      <c r="I90" s="180"/>
      <c r="J90" s="181">
        <f t="shared" si="0"/>
        <v>0</v>
      </c>
      <c r="K90" s="182"/>
      <c r="L90" s="40"/>
      <c r="M90" s="183" t="s">
        <v>19</v>
      </c>
      <c r="N90" s="184" t="s">
        <v>44</v>
      </c>
      <c r="O90" s="65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7" t="s">
        <v>136</v>
      </c>
      <c r="AT90" s="187" t="s">
        <v>132</v>
      </c>
      <c r="AU90" s="187" t="s">
        <v>83</v>
      </c>
      <c r="AY90" s="18" t="s">
        <v>129</v>
      </c>
      <c r="BE90" s="188">
        <f t="shared" si="4"/>
        <v>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8" t="s">
        <v>81</v>
      </c>
      <c r="BK90" s="188">
        <f t="shared" si="9"/>
        <v>0</v>
      </c>
      <c r="BL90" s="18" t="s">
        <v>136</v>
      </c>
      <c r="BM90" s="187" t="s">
        <v>185</v>
      </c>
    </row>
    <row r="91" spans="1:65" s="2" customFormat="1" ht="16.5" customHeight="1">
      <c r="A91" s="35"/>
      <c r="B91" s="36"/>
      <c r="C91" s="194" t="s">
        <v>163</v>
      </c>
      <c r="D91" s="194" t="s">
        <v>140</v>
      </c>
      <c r="E91" s="195" t="s">
        <v>1120</v>
      </c>
      <c r="F91" s="196" t="s">
        <v>1121</v>
      </c>
      <c r="G91" s="197" t="s">
        <v>155</v>
      </c>
      <c r="H91" s="198">
        <v>50</v>
      </c>
      <c r="I91" s="199"/>
      <c r="J91" s="200">
        <f t="shared" si="0"/>
        <v>0</v>
      </c>
      <c r="K91" s="201"/>
      <c r="L91" s="202"/>
      <c r="M91" s="203" t="s">
        <v>19</v>
      </c>
      <c r="N91" s="204" t="s">
        <v>44</v>
      </c>
      <c r="O91" s="65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7" t="s">
        <v>143</v>
      </c>
      <c r="AT91" s="187" t="s">
        <v>140</v>
      </c>
      <c r="AU91" s="187" t="s">
        <v>83</v>
      </c>
      <c r="AY91" s="18" t="s">
        <v>129</v>
      </c>
      <c r="BE91" s="188">
        <f t="shared" si="4"/>
        <v>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18" t="s">
        <v>81</v>
      </c>
      <c r="BK91" s="188">
        <f t="shared" si="9"/>
        <v>0</v>
      </c>
      <c r="BL91" s="18" t="s">
        <v>136</v>
      </c>
      <c r="BM91" s="187" t="s">
        <v>197</v>
      </c>
    </row>
    <row r="92" spans="1:65" s="2" customFormat="1" ht="16.5" customHeight="1">
      <c r="A92" s="35"/>
      <c r="B92" s="36"/>
      <c r="C92" s="175" t="s">
        <v>171</v>
      </c>
      <c r="D92" s="175" t="s">
        <v>132</v>
      </c>
      <c r="E92" s="176" t="s">
        <v>1122</v>
      </c>
      <c r="F92" s="177" t="s">
        <v>1123</v>
      </c>
      <c r="G92" s="178" t="s">
        <v>345</v>
      </c>
      <c r="H92" s="179">
        <v>40</v>
      </c>
      <c r="I92" s="180"/>
      <c r="J92" s="181">
        <f t="shared" si="0"/>
        <v>0</v>
      </c>
      <c r="K92" s="182"/>
      <c r="L92" s="40"/>
      <c r="M92" s="183" t="s">
        <v>19</v>
      </c>
      <c r="N92" s="184" t="s">
        <v>44</v>
      </c>
      <c r="O92" s="65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7" t="s">
        <v>136</v>
      </c>
      <c r="AT92" s="187" t="s">
        <v>132</v>
      </c>
      <c r="AU92" s="187" t="s">
        <v>83</v>
      </c>
      <c r="AY92" s="18" t="s">
        <v>129</v>
      </c>
      <c r="BE92" s="188">
        <f t="shared" si="4"/>
        <v>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18" t="s">
        <v>81</v>
      </c>
      <c r="BK92" s="188">
        <f t="shared" si="9"/>
        <v>0</v>
      </c>
      <c r="BL92" s="18" t="s">
        <v>136</v>
      </c>
      <c r="BM92" s="187" t="s">
        <v>217</v>
      </c>
    </row>
    <row r="93" spans="1:65" s="2" customFormat="1" ht="16.5" customHeight="1">
      <c r="A93" s="35"/>
      <c r="B93" s="36"/>
      <c r="C93" s="194" t="s">
        <v>143</v>
      </c>
      <c r="D93" s="194" t="s">
        <v>140</v>
      </c>
      <c r="E93" s="195" t="s">
        <v>1124</v>
      </c>
      <c r="F93" s="196" t="s">
        <v>1125</v>
      </c>
      <c r="G93" s="197" t="s">
        <v>345</v>
      </c>
      <c r="H93" s="198">
        <v>40</v>
      </c>
      <c r="I93" s="199"/>
      <c r="J93" s="200">
        <f t="shared" si="0"/>
        <v>0</v>
      </c>
      <c r="K93" s="201"/>
      <c r="L93" s="202"/>
      <c r="M93" s="203" t="s">
        <v>19</v>
      </c>
      <c r="N93" s="204" t="s">
        <v>44</v>
      </c>
      <c r="O93" s="65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7" t="s">
        <v>143</v>
      </c>
      <c r="AT93" s="187" t="s">
        <v>140</v>
      </c>
      <c r="AU93" s="187" t="s">
        <v>83</v>
      </c>
      <c r="AY93" s="18" t="s">
        <v>129</v>
      </c>
      <c r="BE93" s="188">
        <f t="shared" si="4"/>
        <v>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18" t="s">
        <v>81</v>
      </c>
      <c r="BK93" s="188">
        <f t="shared" si="9"/>
        <v>0</v>
      </c>
      <c r="BL93" s="18" t="s">
        <v>136</v>
      </c>
      <c r="BM93" s="187" t="s">
        <v>200</v>
      </c>
    </row>
    <row r="94" spans="1:65" s="2" customFormat="1" ht="16.5" customHeight="1">
      <c r="A94" s="35"/>
      <c r="B94" s="36"/>
      <c r="C94" s="175" t="s">
        <v>180</v>
      </c>
      <c r="D94" s="175" t="s">
        <v>132</v>
      </c>
      <c r="E94" s="176" t="s">
        <v>1126</v>
      </c>
      <c r="F94" s="177" t="s">
        <v>1127</v>
      </c>
      <c r="G94" s="178" t="s">
        <v>345</v>
      </c>
      <c r="H94" s="179">
        <v>100</v>
      </c>
      <c r="I94" s="180"/>
      <c r="J94" s="181">
        <f t="shared" si="0"/>
        <v>0</v>
      </c>
      <c r="K94" s="182"/>
      <c r="L94" s="40"/>
      <c r="M94" s="183" t="s">
        <v>19</v>
      </c>
      <c r="N94" s="184" t="s">
        <v>44</v>
      </c>
      <c r="O94" s="65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7" t="s">
        <v>136</v>
      </c>
      <c r="AT94" s="187" t="s">
        <v>132</v>
      </c>
      <c r="AU94" s="187" t="s">
        <v>83</v>
      </c>
      <c r="AY94" s="18" t="s">
        <v>129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18" t="s">
        <v>81</v>
      </c>
      <c r="BK94" s="188">
        <f t="shared" si="9"/>
        <v>0</v>
      </c>
      <c r="BL94" s="18" t="s">
        <v>136</v>
      </c>
      <c r="BM94" s="187" t="s">
        <v>252</v>
      </c>
    </row>
    <row r="95" spans="1:65" s="2" customFormat="1" ht="16.5" customHeight="1">
      <c r="A95" s="35"/>
      <c r="B95" s="36"/>
      <c r="C95" s="194" t="s">
        <v>185</v>
      </c>
      <c r="D95" s="194" t="s">
        <v>140</v>
      </c>
      <c r="E95" s="195" t="s">
        <v>1128</v>
      </c>
      <c r="F95" s="196" t="s">
        <v>1129</v>
      </c>
      <c r="G95" s="197" t="s">
        <v>345</v>
      </c>
      <c r="H95" s="198">
        <v>100</v>
      </c>
      <c r="I95" s="199"/>
      <c r="J95" s="200">
        <f t="shared" si="0"/>
        <v>0</v>
      </c>
      <c r="K95" s="201"/>
      <c r="L95" s="202"/>
      <c r="M95" s="203" t="s">
        <v>19</v>
      </c>
      <c r="N95" s="204" t="s">
        <v>44</v>
      </c>
      <c r="O95" s="65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7" t="s">
        <v>143</v>
      </c>
      <c r="AT95" s="187" t="s">
        <v>140</v>
      </c>
      <c r="AU95" s="187" t="s">
        <v>83</v>
      </c>
      <c r="AY95" s="18" t="s">
        <v>129</v>
      </c>
      <c r="BE95" s="188">
        <f t="shared" si="4"/>
        <v>0</v>
      </c>
      <c r="BF95" s="188">
        <f t="shared" si="5"/>
        <v>0</v>
      </c>
      <c r="BG95" s="188">
        <f t="shared" si="6"/>
        <v>0</v>
      </c>
      <c r="BH95" s="188">
        <f t="shared" si="7"/>
        <v>0</v>
      </c>
      <c r="BI95" s="188">
        <f t="shared" si="8"/>
        <v>0</v>
      </c>
      <c r="BJ95" s="18" t="s">
        <v>81</v>
      </c>
      <c r="BK95" s="188">
        <f t="shared" si="9"/>
        <v>0</v>
      </c>
      <c r="BL95" s="18" t="s">
        <v>136</v>
      </c>
      <c r="BM95" s="187" t="s">
        <v>243</v>
      </c>
    </row>
    <row r="96" spans="1:65" s="2" customFormat="1" ht="16.5" customHeight="1">
      <c r="A96" s="35"/>
      <c r="B96" s="36"/>
      <c r="C96" s="175" t="s">
        <v>190</v>
      </c>
      <c r="D96" s="175" t="s">
        <v>132</v>
      </c>
      <c r="E96" s="176" t="s">
        <v>1130</v>
      </c>
      <c r="F96" s="177" t="s">
        <v>1131</v>
      </c>
      <c r="G96" s="178" t="s">
        <v>345</v>
      </c>
      <c r="H96" s="179">
        <v>60</v>
      </c>
      <c r="I96" s="180"/>
      <c r="J96" s="181">
        <f t="shared" si="0"/>
        <v>0</v>
      </c>
      <c r="K96" s="182"/>
      <c r="L96" s="40"/>
      <c r="M96" s="183" t="s">
        <v>19</v>
      </c>
      <c r="N96" s="184" t="s">
        <v>44</v>
      </c>
      <c r="O96" s="65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7" t="s">
        <v>136</v>
      </c>
      <c r="AT96" s="187" t="s">
        <v>132</v>
      </c>
      <c r="AU96" s="187" t="s">
        <v>83</v>
      </c>
      <c r="AY96" s="18" t="s">
        <v>129</v>
      </c>
      <c r="BE96" s="188">
        <f t="shared" si="4"/>
        <v>0</v>
      </c>
      <c r="BF96" s="188">
        <f t="shared" si="5"/>
        <v>0</v>
      </c>
      <c r="BG96" s="188">
        <f t="shared" si="6"/>
        <v>0</v>
      </c>
      <c r="BH96" s="188">
        <f t="shared" si="7"/>
        <v>0</v>
      </c>
      <c r="BI96" s="188">
        <f t="shared" si="8"/>
        <v>0</v>
      </c>
      <c r="BJ96" s="18" t="s">
        <v>81</v>
      </c>
      <c r="BK96" s="188">
        <f t="shared" si="9"/>
        <v>0</v>
      </c>
      <c r="BL96" s="18" t="s">
        <v>136</v>
      </c>
      <c r="BM96" s="187" t="s">
        <v>272</v>
      </c>
    </row>
    <row r="97" spans="1:65" s="2" customFormat="1" ht="16.5" customHeight="1">
      <c r="A97" s="35"/>
      <c r="B97" s="36"/>
      <c r="C97" s="194" t="s">
        <v>197</v>
      </c>
      <c r="D97" s="194" t="s">
        <v>140</v>
      </c>
      <c r="E97" s="195" t="s">
        <v>1132</v>
      </c>
      <c r="F97" s="196" t="s">
        <v>1133</v>
      </c>
      <c r="G97" s="197" t="s">
        <v>345</v>
      </c>
      <c r="H97" s="198">
        <v>60</v>
      </c>
      <c r="I97" s="199"/>
      <c r="J97" s="200">
        <f t="shared" si="0"/>
        <v>0</v>
      </c>
      <c r="K97" s="201"/>
      <c r="L97" s="202"/>
      <c r="M97" s="203" t="s">
        <v>19</v>
      </c>
      <c r="N97" s="204" t="s">
        <v>44</v>
      </c>
      <c r="O97" s="65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7" t="s">
        <v>143</v>
      </c>
      <c r="AT97" s="187" t="s">
        <v>140</v>
      </c>
      <c r="AU97" s="187" t="s">
        <v>83</v>
      </c>
      <c r="AY97" s="18" t="s">
        <v>129</v>
      </c>
      <c r="BE97" s="188">
        <f t="shared" si="4"/>
        <v>0</v>
      </c>
      <c r="BF97" s="188">
        <f t="shared" si="5"/>
        <v>0</v>
      </c>
      <c r="BG97" s="188">
        <f t="shared" si="6"/>
        <v>0</v>
      </c>
      <c r="BH97" s="188">
        <f t="shared" si="7"/>
        <v>0</v>
      </c>
      <c r="BI97" s="188">
        <f t="shared" si="8"/>
        <v>0</v>
      </c>
      <c r="BJ97" s="18" t="s">
        <v>81</v>
      </c>
      <c r="BK97" s="188">
        <f t="shared" si="9"/>
        <v>0</v>
      </c>
      <c r="BL97" s="18" t="s">
        <v>136</v>
      </c>
      <c r="BM97" s="187" t="s">
        <v>261</v>
      </c>
    </row>
    <row r="98" spans="1:65" s="2" customFormat="1" ht="16.5" customHeight="1">
      <c r="A98" s="35"/>
      <c r="B98" s="36"/>
      <c r="C98" s="175" t="s">
        <v>212</v>
      </c>
      <c r="D98" s="175" t="s">
        <v>132</v>
      </c>
      <c r="E98" s="176" t="s">
        <v>1134</v>
      </c>
      <c r="F98" s="177" t="s">
        <v>1135</v>
      </c>
      <c r="G98" s="178" t="s">
        <v>155</v>
      </c>
      <c r="H98" s="179">
        <v>300</v>
      </c>
      <c r="I98" s="180"/>
      <c r="J98" s="181">
        <f t="shared" si="0"/>
        <v>0</v>
      </c>
      <c r="K98" s="182"/>
      <c r="L98" s="40"/>
      <c r="M98" s="183" t="s">
        <v>19</v>
      </c>
      <c r="N98" s="184" t="s">
        <v>44</v>
      </c>
      <c r="O98" s="65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7" t="s">
        <v>136</v>
      </c>
      <c r="AT98" s="187" t="s">
        <v>132</v>
      </c>
      <c r="AU98" s="187" t="s">
        <v>83</v>
      </c>
      <c r="AY98" s="18" t="s">
        <v>129</v>
      </c>
      <c r="BE98" s="188">
        <f t="shared" si="4"/>
        <v>0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18" t="s">
        <v>81</v>
      </c>
      <c r="BK98" s="188">
        <f t="shared" si="9"/>
        <v>0</v>
      </c>
      <c r="BL98" s="18" t="s">
        <v>136</v>
      </c>
      <c r="BM98" s="187" t="s">
        <v>372</v>
      </c>
    </row>
    <row r="99" spans="1:65" s="2" customFormat="1" ht="16.5" customHeight="1">
      <c r="A99" s="35"/>
      <c r="B99" s="36"/>
      <c r="C99" s="194" t="s">
        <v>217</v>
      </c>
      <c r="D99" s="194" t="s">
        <v>140</v>
      </c>
      <c r="E99" s="195" t="s">
        <v>1136</v>
      </c>
      <c r="F99" s="196" t="s">
        <v>1137</v>
      </c>
      <c r="G99" s="197" t="s">
        <v>155</v>
      </c>
      <c r="H99" s="198">
        <v>300</v>
      </c>
      <c r="I99" s="199"/>
      <c r="J99" s="200">
        <f t="shared" si="0"/>
        <v>0</v>
      </c>
      <c r="K99" s="201"/>
      <c r="L99" s="202"/>
      <c r="M99" s="203" t="s">
        <v>19</v>
      </c>
      <c r="N99" s="204" t="s">
        <v>44</v>
      </c>
      <c r="O99" s="65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7" t="s">
        <v>143</v>
      </c>
      <c r="AT99" s="187" t="s">
        <v>140</v>
      </c>
      <c r="AU99" s="187" t="s">
        <v>83</v>
      </c>
      <c r="AY99" s="18" t="s">
        <v>129</v>
      </c>
      <c r="BE99" s="188">
        <f t="shared" si="4"/>
        <v>0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18" t="s">
        <v>81</v>
      </c>
      <c r="BK99" s="188">
        <f t="shared" si="9"/>
        <v>0</v>
      </c>
      <c r="BL99" s="18" t="s">
        <v>136</v>
      </c>
      <c r="BM99" s="187" t="s">
        <v>286</v>
      </c>
    </row>
    <row r="100" spans="1:65" s="2" customFormat="1" ht="16.5" customHeight="1">
      <c r="A100" s="35"/>
      <c r="B100" s="36"/>
      <c r="C100" s="175" t="s">
        <v>8</v>
      </c>
      <c r="D100" s="175" t="s">
        <v>132</v>
      </c>
      <c r="E100" s="176" t="s">
        <v>1112</v>
      </c>
      <c r="F100" s="177" t="s">
        <v>1138</v>
      </c>
      <c r="G100" s="178" t="s">
        <v>155</v>
      </c>
      <c r="H100" s="179">
        <v>180</v>
      </c>
      <c r="I100" s="180"/>
      <c r="J100" s="181">
        <f t="shared" si="0"/>
        <v>0</v>
      </c>
      <c r="K100" s="182"/>
      <c r="L100" s="40"/>
      <c r="M100" s="183" t="s">
        <v>19</v>
      </c>
      <c r="N100" s="184" t="s">
        <v>44</v>
      </c>
      <c r="O100" s="65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7" t="s">
        <v>136</v>
      </c>
      <c r="AT100" s="187" t="s">
        <v>132</v>
      </c>
      <c r="AU100" s="187" t="s">
        <v>83</v>
      </c>
      <c r="AY100" s="18" t="s">
        <v>129</v>
      </c>
      <c r="BE100" s="188">
        <f t="shared" si="4"/>
        <v>0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18" t="s">
        <v>81</v>
      </c>
      <c r="BK100" s="188">
        <f t="shared" si="9"/>
        <v>0</v>
      </c>
      <c r="BL100" s="18" t="s">
        <v>136</v>
      </c>
      <c r="BM100" s="187" t="s">
        <v>378</v>
      </c>
    </row>
    <row r="101" spans="1:65" s="2" customFormat="1" ht="16.5" customHeight="1">
      <c r="A101" s="35"/>
      <c r="B101" s="36"/>
      <c r="C101" s="194" t="s">
        <v>200</v>
      </c>
      <c r="D101" s="194" t="s">
        <v>140</v>
      </c>
      <c r="E101" s="195" t="s">
        <v>1139</v>
      </c>
      <c r="F101" s="196" t="s">
        <v>1140</v>
      </c>
      <c r="G101" s="197" t="s">
        <v>155</v>
      </c>
      <c r="H101" s="198">
        <v>180</v>
      </c>
      <c r="I101" s="199"/>
      <c r="J101" s="200">
        <f t="shared" si="0"/>
        <v>0</v>
      </c>
      <c r="K101" s="201"/>
      <c r="L101" s="202"/>
      <c r="M101" s="203" t="s">
        <v>19</v>
      </c>
      <c r="N101" s="204" t="s">
        <v>44</v>
      </c>
      <c r="O101" s="65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143</v>
      </c>
      <c r="AT101" s="187" t="s">
        <v>140</v>
      </c>
      <c r="AU101" s="187" t="s">
        <v>83</v>
      </c>
      <c r="AY101" s="18" t="s">
        <v>129</v>
      </c>
      <c r="BE101" s="188">
        <f t="shared" si="4"/>
        <v>0</v>
      </c>
      <c r="BF101" s="188">
        <f t="shared" si="5"/>
        <v>0</v>
      </c>
      <c r="BG101" s="188">
        <f t="shared" si="6"/>
        <v>0</v>
      </c>
      <c r="BH101" s="188">
        <f t="shared" si="7"/>
        <v>0</v>
      </c>
      <c r="BI101" s="188">
        <f t="shared" si="8"/>
        <v>0</v>
      </c>
      <c r="BJ101" s="18" t="s">
        <v>81</v>
      </c>
      <c r="BK101" s="188">
        <f t="shared" si="9"/>
        <v>0</v>
      </c>
      <c r="BL101" s="18" t="s">
        <v>136</v>
      </c>
      <c r="BM101" s="187" t="s">
        <v>375</v>
      </c>
    </row>
    <row r="102" spans="1:65" s="2" customFormat="1" ht="16.5" customHeight="1">
      <c r="A102" s="35"/>
      <c r="B102" s="36"/>
      <c r="C102" s="175" t="s">
        <v>238</v>
      </c>
      <c r="D102" s="175" t="s">
        <v>132</v>
      </c>
      <c r="E102" s="176" t="s">
        <v>1141</v>
      </c>
      <c r="F102" s="177" t="s">
        <v>1142</v>
      </c>
      <c r="G102" s="178" t="s">
        <v>155</v>
      </c>
      <c r="H102" s="179">
        <v>180</v>
      </c>
      <c r="I102" s="180"/>
      <c r="J102" s="181">
        <f t="shared" si="0"/>
        <v>0</v>
      </c>
      <c r="K102" s="182"/>
      <c r="L102" s="40"/>
      <c r="M102" s="183" t="s">
        <v>19</v>
      </c>
      <c r="N102" s="184" t="s">
        <v>44</v>
      </c>
      <c r="O102" s="65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7" t="s">
        <v>136</v>
      </c>
      <c r="AT102" s="187" t="s">
        <v>132</v>
      </c>
      <c r="AU102" s="187" t="s">
        <v>83</v>
      </c>
      <c r="AY102" s="18" t="s">
        <v>129</v>
      </c>
      <c r="BE102" s="188">
        <f t="shared" si="4"/>
        <v>0</v>
      </c>
      <c r="BF102" s="188">
        <f t="shared" si="5"/>
        <v>0</v>
      </c>
      <c r="BG102" s="188">
        <f t="shared" si="6"/>
        <v>0</v>
      </c>
      <c r="BH102" s="188">
        <f t="shared" si="7"/>
        <v>0</v>
      </c>
      <c r="BI102" s="188">
        <f t="shared" si="8"/>
        <v>0</v>
      </c>
      <c r="BJ102" s="18" t="s">
        <v>81</v>
      </c>
      <c r="BK102" s="188">
        <f t="shared" si="9"/>
        <v>0</v>
      </c>
      <c r="BL102" s="18" t="s">
        <v>136</v>
      </c>
      <c r="BM102" s="187" t="s">
        <v>235</v>
      </c>
    </row>
    <row r="103" spans="1:65" s="2" customFormat="1" ht="16.5" customHeight="1">
      <c r="A103" s="35"/>
      <c r="B103" s="36"/>
      <c r="C103" s="194" t="s">
        <v>243</v>
      </c>
      <c r="D103" s="194" t="s">
        <v>140</v>
      </c>
      <c r="E103" s="195" t="s">
        <v>1143</v>
      </c>
      <c r="F103" s="196" t="s">
        <v>1144</v>
      </c>
      <c r="G103" s="197" t="s">
        <v>155</v>
      </c>
      <c r="H103" s="198">
        <v>180</v>
      </c>
      <c r="I103" s="199"/>
      <c r="J103" s="200">
        <f t="shared" si="0"/>
        <v>0</v>
      </c>
      <c r="K103" s="201"/>
      <c r="L103" s="202"/>
      <c r="M103" s="203" t="s">
        <v>19</v>
      </c>
      <c r="N103" s="204" t="s">
        <v>44</v>
      </c>
      <c r="O103" s="65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143</v>
      </c>
      <c r="AT103" s="187" t="s">
        <v>140</v>
      </c>
      <c r="AU103" s="187" t="s">
        <v>83</v>
      </c>
      <c r="AY103" s="18" t="s">
        <v>129</v>
      </c>
      <c r="BE103" s="188">
        <f t="shared" si="4"/>
        <v>0</v>
      </c>
      <c r="BF103" s="188">
        <f t="shared" si="5"/>
        <v>0</v>
      </c>
      <c r="BG103" s="188">
        <f t="shared" si="6"/>
        <v>0</v>
      </c>
      <c r="BH103" s="188">
        <f t="shared" si="7"/>
        <v>0</v>
      </c>
      <c r="BI103" s="188">
        <f t="shared" si="8"/>
        <v>0</v>
      </c>
      <c r="BJ103" s="18" t="s">
        <v>81</v>
      </c>
      <c r="BK103" s="188">
        <f t="shared" si="9"/>
        <v>0</v>
      </c>
      <c r="BL103" s="18" t="s">
        <v>136</v>
      </c>
      <c r="BM103" s="187" t="s">
        <v>130</v>
      </c>
    </row>
    <row r="104" spans="1:65" s="2" customFormat="1" ht="24.2" customHeight="1">
      <c r="A104" s="35"/>
      <c r="B104" s="36"/>
      <c r="C104" s="175" t="s">
        <v>248</v>
      </c>
      <c r="D104" s="175" t="s">
        <v>132</v>
      </c>
      <c r="E104" s="176" t="s">
        <v>1139</v>
      </c>
      <c r="F104" s="177" t="s">
        <v>1145</v>
      </c>
      <c r="G104" s="178" t="s">
        <v>1146</v>
      </c>
      <c r="H104" s="179">
        <v>16</v>
      </c>
      <c r="I104" s="180"/>
      <c r="J104" s="181">
        <f t="shared" si="0"/>
        <v>0</v>
      </c>
      <c r="K104" s="182"/>
      <c r="L104" s="40"/>
      <c r="M104" s="183" t="s">
        <v>19</v>
      </c>
      <c r="N104" s="184" t="s">
        <v>44</v>
      </c>
      <c r="O104" s="65"/>
      <c r="P104" s="185">
        <f t="shared" si="1"/>
        <v>0</v>
      </c>
      <c r="Q104" s="185">
        <v>0</v>
      </c>
      <c r="R104" s="185">
        <f t="shared" si="2"/>
        <v>0</v>
      </c>
      <c r="S104" s="185">
        <v>0</v>
      </c>
      <c r="T104" s="186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7" t="s">
        <v>136</v>
      </c>
      <c r="AT104" s="187" t="s">
        <v>132</v>
      </c>
      <c r="AU104" s="187" t="s">
        <v>83</v>
      </c>
      <c r="AY104" s="18" t="s">
        <v>129</v>
      </c>
      <c r="BE104" s="188">
        <f t="shared" si="4"/>
        <v>0</v>
      </c>
      <c r="BF104" s="188">
        <f t="shared" si="5"/>
        <v>0</v>
      </c>
      <c r="BG104" s="188">
        <f t="shared" si="6"/>
        <v>0</v>
      </c>
      <c r="BH104" s="188">
        <f t="shared" si="7"/>
        <v>0</v>
      </c>
      <c r="BI104" s="188">
        <f t="shared" si="8"/>
        <v>0</v>
      </c>
      <c r="BJ104" s="18" t="s">
        <v>81</v>
      </c>
      <c r="BK104" s="188">
        <f t="shared" si="9"/>
        <v>0</v>
      </c>
      <c r="BL104" s="18" t="s">
        <v>136</v>
      </c>
      <c r="BM104" s="187" t="s">
        <v>241</v>
      </c>
    </row>
    <row r="105" spans="1:65" s="2" customFormat="1" ht="44.25" customHeight="1">
      <c r="A105" s="35"/>
      <c r="B105" s="36"/>
      <c r="C105" s="175" t="s">
        <v>252</v>
      </c>
      <c r="D105" s="175" t="s">
        <v>132</v>
      </c>
      <c r="E105" s="176" t="s">
        <v>1147</v>
      </c>
      <c r="F105" s="177" t="s">
        <v>1148</v>
      </c>
      <c r="G105" s="178" t="s">
        <v>166</v>
      </c>
      <c r="H105" s="205"/>
      <c r="I105" s="180"/>
      <c r="J105" s="181">
        <f t="shared" si="0"/>
        <v>0</v>
      </c>
      <c r="K105" s="182"/>
      <c r="L105" s="40"/>
      <c r="M105" s="183" t="s">
        <v>19</v>
      </c>
      <c r="N105" s="184" t="s">
        <v>44</v>
      </c>
      <c r="O105" s="65"/>
      <c r="P105" s="185">
        <f t="shared" si="1"/>
        <v>0</v>
      </c>
      <c r="Q105" s="185">
        <v>0</v>
      </c>
      <c r="R105" s="185">
        <f t="shared" si="2"/>
        <v>0</v>
      </c>
      <c r="S105" s="185">
        <v>0</v>
      </c>
      <c r="T105" s="186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7" t="s">
        <v>136</v>
      </c>
      <c r="AT105" s="187" t="s">
        <v>132</v>
      </c>
      <c r="AU105" s="187" t="s">
        <v>83</v>
      </c>
      <c r="AY105" s="18" t="s">
        <v>129</v>
      </c>
      <c r="BE105" s="188">
        <f t="shared" si="4"/>
        <v>0</v>
      </c>
      <c r="BF105" s="188">
        <f t="shared" si="5"/>
        <v>0</v>
      </c>
      <c r="BG105" s="188">
        <f t="shared" si="6"/>
        <v>0</v>
      </c>
      <c r="BH105" s="188">
        <f t="shared" si="7"/>
        <v>0</v>
      </c>
      <c r="BI105" s="188">
        <f t="shared" si="8"/>
        <v>0</v>
      </c>
      <c r="BJ105" s="18" t="s">
        <v>81</v>
      </c>
      <c r="BK105" s="188">
        <f t="shared" si="9"/>
        <v>0</v>
      </c>
      <c r="BL105" s="18" t="s">
        <v>136</v>
      </c>
      <c r="BM105" s="187" t="s">
        <v>1149</v>
      </c>
    </row>
    <row r="106" spans="1:65" s="2" customFormat="1">
      <c r="A106" s="35"/>
      <c r="B106" s="36"/>
      <c r="C106" s="37"/>
      <c r="D106" s="189" t="s">
        <v>138</v>
      </c>
      <c r="E106" s="37"/>
      <c r="F106" s="190" t="s">
        <v>1150</v>
      </c>
      <c r="G106" s="37"/>
      <c r="H106" s="37"/>
      <c r="I106" s="191"/>
      <c r="J106" s="37"/>
      <c r="K106" s="37"/>
      <c r="L106" s="40"/>
      <c r="M106" s="192"/>
      <c r="N106" s="193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138</v>
      </c>
      <c r="AU106" s="18" t="s">
        <v>83</v>
      </c>
    </row>
    <row r="107" spans="1:65" s="12" customFormat="1" ht="25.9" customHeight="1">
      <c r="B107" s="159"/>
      <c r="C107" s="160"/>
      <c r="D107" s="161" t="s">
        <v>72</v>
      </c>
      <c r="E107" s="162" t="s">
        <v>282</v>
      </c>
      <c r="F107" s="162" t="s">
        <v>283</v>
      </c>
      <c r="G107" s="160"/>
      <c r="H107" s="160"/>
      <c r="I107" s="163"/>
      <c r="J107" s="164">
        <f>BK107</f>
        <v>0</v>
      </c>
      <c r="K107" s="160"/>
      <c r="L107" s="165"/>
      <c r="M107" s="166"/>
      <c r="N107" s="167"/>
      <c r="O107" s="167"/>
      <c r="P107" s="168">
        <f>P108</f>
        <v>0</v>
      </c>
      <c r="Q107" s="167"/>
      <c r="R107" s="168">
        <f>R108</f>
        <v>0</v>
      </c>
      <c r="S107" s="167"/>
      <c r="T107" s="169">
        <f>T108</f>
        <v>0</v>
      </c>
      <c r="AR107" s="170" t="s">
        <v>158</v>
      </c>
      <c r="AT107" s="171" t="s">
        <v>72</v>
      </c>
      <c r="AU107" s="171" t="s">
        <v>73</v>
      </c>
      <c r="AY107" s="170" t="s">
        <v>129</v>
      </c>
      <c r="BK107" s="172">
        <f>BK108</f>
        <v>0</v>
      </c>
    </row>
    <row r="108" spans="1:65" s="12" customFormat="1" ht="22.9" customHeight="1">
      <c r="B108" s="159"/>
      <c r="C108" s="160"/>
      <c r="D108" s="161" t="s">
        <v>72</v>
      </c>
      <c r="E108" s="173" t="s">
        <v>284</v>
      </c>
      <c r="F108" s="173" t="s">
        <v>285</v>
      </c>
      <c r="G108" s="160"/>
      <c r="H108" s="160"/>
      <c r="I108" s="163"/>
      <c r="J108" s="174">
        <f>BK108</f>
        <v>0</v>
      </c>
      <c r="K108" s="160"/>
      <c r="L108" s="165"/>
      <c r="M108" s="166"/>
      <c r="N108" s="167"/>
      <c r="O108" s="167"/>
      <c r="P108" s="168">
        <f>SUM(P109:P110)</f>
        <v>0</v>
      </c>
      <c r="Q108" s="167"/>
      <c r="R108" s="168">
        <f>SUM(R109:R110)</f>
        <v>0</v>
      </c>
      <c r="S108" s="167"/>
      <c r="T108" s="169">
        <f>SUM(T109:T110)</f>
        <v>0</v>
      </c>
      <c r="AR108" s="170" t="s">
        <v>158</v>
      </c>
      <c r="AT108" s="171" t="s">
        <v>72</v>
      </c>
      <c r="AU108" s="171" t="s">
        <v>81</v>
      </c>
      <c r="AY108" s="170" t="s">
        <v>129</v>
      </c>
      <c r="BK108" s="172">
        <f>SUM(BK109:BK110)</f>
        <v>0</v>
      </c>
    </row>
    <row r="109" spans="1:65" s="2" customFormat="1" ht="21.75" customHeight="1">
      <c r="A109" s="35"/>
      <c r="B109" s="36"/>
      <c r="C109" s="175" t="s">
        <v>7</v>
      </c>
      <c r="D109" s="175" t="s">
        <v>132</v>
      </c>
      <c r="E109" s="176" t="s">
        <v>287</v>
      </c>
      <c r="F109" s="177" t="s">
        <v>288</v>
      </c>
      <c r="G109" s="178" t="s">
        <v>289</v>
      </c>
      <c r="H109" s="179">
        <v>3555.2049999999999</v>
      </c>
      <c r="I109" s="180"/>
      <c r="J109" s="181">
        <f>ROUND(I109*H109,2)</f>
        <v>0</v>
      </c>
      <c r="K109" s="182"/>
      <c r="L109" s="40"/>
      <c r="M109" s="183" t="s">
        <v>19</v>
      </c>
      <c r="N109" s="184" t="s">
        <v>44</v>
      </c>
      <c r="O109" s="65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7" t="s">
        <v>290</v>
      </c>
      <c r="AT109" s="187" t="s">
        <v>132</v>
      </c>
      <c r="AU109" s="187" t="s">
        <v>83</v>
      </c>
      <c r="AY109" s="18" t="s">
        <v>129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81</v>
      </c>
      <c r="BK109" s="188">
        <f>ROUND(I109*H109,2)</f>
        <v>0</v>
      </c>
      <c r="BL109" s="18" t="s">
        <v>290</v>
      </c>
      <c r="BM109" s="187" t="s">
        <v>1151</v>
      </c>
    </row>
    <row r="110" spans="1:65" s="2" customFormat="1">
      <c r="A110" s="35"/>
      <c r="B110" s="36"/>
      <c r="C110" s="37"/>
      <c r="D110" s="189" t="s">
        <v>138</v>
      </c>
      <c r="E110" s="37"/>
      <c r="F110" s="190" t="s">
        <v>292</v>
      </c>
      <c r="G110" s="37"/>
      <c r="H110" s="37"/>
      <c r="I110" s="191"/>
      <c r="J110" s="37"/>
      <c r="K110" s="37"/>
      <c r="L110" s="40"/>
      <c r="M110" s="239"/>
      <c r="N110" s="240"/>
      <c r="O110" s="241"/>
      <c r="P110" s="241"/>
      <c r="Q110" s="241"/>
      <c r="R110" s="241"/>
      <c r="S110" s="241"/>
      <c r="T110" s="24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138</v>
      </c>
      <c r="AU110" s="18" t="s">
        <v>83</v>
      </c>
    </row>
    <row r="111" spans="1:65" s="2" customFormat="1" ht="6.95" customHeight="1">
      <c r="A111" s="35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0"/>
      <c r="M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</sheetData>
  <sheetProtection algorithmName="SHA-512" hashValue="5i+qETbQccjJLJ6lRmn3KYpMiReap5Luwcu6BIqzW5HHitHYHz862ZRcNTlf3ErKnju9ThBRyIKJD8GcxUSrtg==" saltValue="lmhKQEwLXTw71Eh6EWt9s46Nh0rIxkeK6SbIYRxh2LrZsu5gUdIw0UE0n0720DZ47msIbVzZDnAuwzL9NVgdgw==" spinCount="100000" sheet="1" objects="1" scenarios="1" formatColumns="0" formatRows="0" autoFilter="0"/>
  <autoFilter ref="C82:K11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106" r:id="rId1"/>
    <hyperlink ref="F110" r:id="rId2"/>
  </hyperlinks>
  <pageMargins left="0.39374999999999999" right="0.39374999999999999" top="0.39374999999999999" bottom="0.39374999999999999" header="0" footer="0"/>
  <pageSetup paperSize="9" scale="87" fitToHeight="100" orientation="portrait" blackAndWhite="1" r:id="rId3"/>
  <headerFooter>
    <oddFooter>&amp;CStrana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s="1" customFormat="1" ht="37.5" customHeight="1"/>
    <row r="2" spans="2:11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6" customFormat="1" ht="45" customHeight="1">
      <c r="B3" s="248"/>
      <c r="C3" s="376" t="s">
        <v>1152</v>
      </c>
      <c r="D3" s="376"/>
      <c r="E3" s="376"/>
      <c r="F3" s="376"/>
      <c r="G3" s="376"/>
      <c r="H3" s="376"/>
      <c r="I3" s="376"/>
      <c r="J3" s="376"/>
      <c r="K3" s="249"/>
    </row>
    <row r="4" spans="2:11" s="1" customFormat="1" ht="25.5" customHeight="1">
      <c r="B4" s="250"/>
      <c r="C4" s="377" t="s">
        <v>1153</v>
      </c>
      <c r="D4" s="377"/>
      <c r="E4" s="377"/>
      <c r="F4" s="377"/>
      <c r="G4" s="377"/>
      <c r="H4" s="377"/>
      <c r="I4" s="377"/>
      <c r="J4" s="377"/>
      <c r="K4" s="251"/>
    </row>
    <row r="5" spans="2:11" s="1" customFormat="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s="1" customFormat="1" ht="15" customHeight="1">
      <c r="B6" s="250"/>
      <c r="C6" s="375" t="s">
        <v>1154</v>
      </c>
      <c r="D6" s="375"/>
      <c r="E6" s="375"/>
      <c r="F6" s="375"/>
      <c r="G6" s="375"/>
      <c r="H6" s="375"/>
      <c r="I6" s="375"/>
      <c r="J6" s="375"/>
      <c r="K6" s="251"/>
    </row>
    <row r="7" spans="2:11" s="1" customFormat="1" ht="15" customHeight="1">
      <c r="B7" s="254"/>
      <c r="C7" s="375" t="s">
        <v>1155</v>
      </c>
      <c r="D7" s="375"/>
      <c r="E7" s="375"/>
      <c r="F7" s="375"/>
      <c r="G7" s="375"/>
      <c r="H7" s="375"/>
      <c r="I7" s="375"/>
      <c r="J7" s="375"/>
      <c r="K7" s="251"/>
    </row>
    <row r="8" spans="2:11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s="1" customFormat="1" ht="15" customHeight="1">
      <c r="B9" s="254"/>
      <c r="C9" s="375" t="s">
        <v>1156</v>
      </c>
      <c r="D9" s="375"/>
      <c r="E9" s="375"/>
      <c r="F9" s="375"/>
      <c r="G9" s="375"/>
      <c r="H9" s="375"/>
      <c r="I9" s="375"/>
      <c r="J9" s="375"/>
      <c r="K9" s="251"/>
    </row>
    <row r="10" spans="2:11" s="1" customFormat="1" ht="15" customHeight="1">
      <c r="B10" s="254"/>
      <c r="C10" s="253"/>
      <c r="D10" s="375" t="s">
        <v>1157</v>
      </c>
      <c r="E10" s="375"/>
      <c r="F10" s="375"/>
      <c r="G10" s="375"/>
      <c r="H10" s="375"/>
      <c r="I10" s="375"/>
      <c r="J10" s="375"/>
      <c r="K10" s="251"/>
    </row>
    <row r="11" spans="2:11" s="1" customFormat="1" ht="15" customHeight="1">
      <c r="B11" s="254"/>
      <c r="C11" s="255"/>
      <c r="D11" s="375" t="s">
        <v>1158</v>
      </c>
      <c r="E11" s="375"/>
      <c r="F11" s="375"/>
      <c r="G11" s="375"/>
      <c r="H11" s="375"/>
      <c r="I11" s="375"/>
      <c r="J11" s="375"/>
      <c r="K11" s="251"/>
    </row>
    <row r="12" spans="2:11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s="1" customFormat="1" ht="15" customHeight="1">
      <c r="B13" s="254"/>
      <c r="C13" s="255"/>
      <c r="D13" s="256" t="s">
        <v>1159</v>
      </c>
      <c r="E13" s="253"/>
      <c r="F13" s="253"/>
      <c r="G13" s="253"/>
      <c r="H13" s="253"/>
      <c r="I13" s="253"/>
      <c r="J13" s="253"/>
      <c r="K13" s="251"/>
    </row>
    <row r="14" spans="2:11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s="1" customFormat="1" ht="15" customHeight="1">
      <c r="B15" s="254"/>
      <c r="C15" s="255"/>
      <c r="D15" s="375" t="s">
        <v>1160</v>
      </c>
      <c r="E15" s="375"/>
      <c r="F15" s="375"/>
      <c r="G15" s="375"/>
      <c r="H15" s="375"/>
      <c r="I15" s="375"/>
      <c r="J15" s="375"/>
      <c r="K15" s="251"/>
    </row>
    <row r="16" spans="2:11" s="1" customFormat="1" ht="15" customHeight="1">
      <c r="B16" s="254"/>
      <c r="C16" s="255"/>
      <c r="D16" s="375" t="s">
        <v>1161</v>
      </c>
      <c r="E16" s="375"/>
      <c r="F16" s="375"/>
      <c r="G16" s="375"/>
      <c r="H16" s="375"/>
      <c r="I16" s="375"/>
      <c r="J16" s="375"/>
      <c r="K16" s="251"/>
    </row>
    <row r="17" spans="2:11" s="1" customFormat="1" ht="15" customHeight="1">
      <c r="B17" s="254"/>
      <c r="C17" s="255"/>
      <c r="D17" s="375" t="s">
        <v>1162</v>
      </c>
      <c r="E17" s="375"/>
      <c r="F17" s="375"/>
      <c r="G17" s="375"/>
      <c r="H17" s="375"/>
      <c r="I17" s="375"/>
      <c r="J17" s="375"/>
      <c r="K17" s="251"/>
    </row>
    <row r="18" spans="2:11" s="1" customFormat="1" ht="15" customHeight="1">
      <c r="B18" s="254"/>
      <c r="C18" s="255"/>
      <c r="D18" s="255"/>
      <c r="E18" s="257" t="s">
        <v>80</v>
      </c>
      <c r="F18" s="375" t="s">
        <v>1163</v>
      </c>
      <c r="G18" s="375"/>
      <c r="H18" s="375"/>
      <c r="I18" s="375"/>
      <c r="J18" s="375"/>
      <c r="K18" s="251"/>
    </row>
    <row r="19" spans="2:11" s="1" customFormat="1" ht="15" customHeight="1">
      <c r="B19" s="254"/>
      <c r="C19" s="255"/>
      <c r="D19" s="255"/>
      <c r="E19" s="257" t="s">
        <v>1164</v>
      </c>
      <c r="F19" s="375" t="s">
        <v>1165</v>
      </c>
      <c r="G19" s="375"/>
      <c r="H19" s="375"/>
      <c r="I19" s="375"/>
      <c r="J19" s="375"/>
      <c r="K19" s="251"/>
    </row>
    <row r="20" spans="2:11" s="1" customFormat="1" ht="15" customHeight="1">
      <c r="B20" s="254"/>
      <c r="C20" s="255"/>
      <c r="D20" s="255"/>
      <c r="E20" s="257" t="s">
        <v>1166</v>
      </c>
      <c r="F20" s="375" t="s">
        <v>1167</v>
      </c>
      <c r="G20" s="375"/>
      <c r="H20" s="375"/>
      <c r="I20" s="375"/>
      <c r="J20" s="375"/>
      <c r="K20" s="251"/>
    </row>
    <row r="21" spans="2:11" s="1" customFormat="1" ht="15" customHeight="1">
      <c r="B21" s="254"/>
      <c r="C21" s="255"/>
      <c r="D21" s="255"/>
      <c r="E21" s="257" t="s">
        <v>1168</v>
      </c>
      <c r="F21" s="375" t="s">
        <v>1169</v>
      </c>
      <c r="G21" s="375"/>
      <c r="H21" s="375"/>
      <c r="I21" s="375"/>
      <c r="J21" s="375"/>
      <c r="K21" s="251"/>
    </row>
    <row r="22" spans="2:11" s="1" customFormat="1" ht="15" customHeight="1">
      <c r="B22" s="254"/>
      <c r="C22" s="255"/>
      <c r="D22" s="255"/>
      <c r="E22" s="257" t="s">
        <v>1170</v>
      </c>
      <c r="F22" s="375" t="s">
        <v>1171</v>
      </c>
      <c r="G22" s="375"/>
      <c r="H22" s="375"/>
      <c r="I22" s="375"/>
      <c r="J22" s="375"/>
      <c r="K22" s="251"/>
    </row>
    <row r="23" spans="2:11" s="1" customFormat="1" ht="15" customHeight="1">
      <c r="B23" s="254"/>
      <c r="C23" s="255"/>
      <c r="D23" s="255"/>
      <c r="E23" s="257" t="s">
        <v>1172</v>
      </c>
      <c r="F23" s="375" t="s">
        <v>1173</v>
      </c>
      <c r="G23" s="375"/>
      <c r="H23" s="375"/>
      <c r="I23" s="375"/>
      <c r="J23" s="375"/>
      <c r="K23" s="251"/>
    </row>
    <row r="24" spans="2:11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s="1" customFormat="1" ht="15" customHeight="1">
      <c r="B25" s="254"/>
      <c r="C25" s="375" t="s">
        <v>1174</v>
      </c>
      <c r="D25" s="375"/>
      <c r="E25" s="375"/>
      <c r="F25" s="375"/>
      <c r="G25" s="375"/>
      <c r="H25" s="375"/>
      <c r="I25" s="375"/>
      <c r="J25" s="375"/>
      <c r="K25" s="251"/>
    </row>
    <row r="26" spans="2:11" s="1" customFormat="1" ht="15" customHeight="1">
      <c r="B26" s="254"/>
      <c r="C26" s="375" t="s">
        <v>1175</v>
      </c>
      <c r="D26" s="375"/>
      <c r="E26" s="375"/>
      <c r="F26" s="375"/>
      <c r="G26" s="375"/>
      <c r="H26" s="375"/>
      <c r="I26" s="375"/>
      <c r="J26" s="375"/>
      <c r="K26" s="251"/>
    </row>
    <row r="27" spans="2:11" s="1" customFormat="1" ht="15" customHeight="1">
      <c r="B27" s="254"/>
      <c r="C27" s="253"/>
      <c r="D27" s="375" t="s">
        <v>1176</v>
      </c>
      <c r="E27" s="375"/>
      <c r="F27" s="375"/>
      <c r="G27" s="375"/>
      <c r="H27" s="375"/>
      <c r="I27" s="375"/>
      <c r="J27" s="375"/>
      <c r="K27" s="251"/>
    </row>
    <row r="28" spans="2:11" s="1" customFormat="1" ht="15" customHeight="1">
      <c r="B28" s="254"/>
      <c r="C28" s="255"/>
      <c r="D28" s="375" t="s">
        <v>1177</v>
      </c>
      <c r="E28" s="375"/>
      <c r="F28" s="375"/>
      <c r="G28" s="375"/>
      <c r="H28" s="375"/>
      <c r="I28" s="375"/>
      <c r="J28" s="375"/>
      <c r="K28" s="251"/>
    </row>
    <row r="29" spans="2:11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s="1" customFormat="1" ht="15" customHeight="1">
      <c r="B30" s="254"/>
      <c r="C30" s="255"/>
      <c r="D30" s="375" t="s">
        <v>1178</v>
      </c>
      <c r="E30" s="375"/>
      <c r="F30" s="375"/>
      <c r="G30" s="375"/>
      <c r="H30" s="375"/>
      <c r="I30" s="375"/>
      <c r="J30" s="375"/>
      <c r="K30" s="251"/>
    </row>
    <row r="31" spans="2:11" s="1" customFormat="1" ht="15" customHeight="1">
      <c r="B31" s="254"/>
      <c r="C31" s="255"/>
      <c r="D31" s="375" t="s">
        <v>1179</v>
      </c>
      <c r="E31" s="375"/>
      <c r="F31" s="375"/>
      <c r="G31" s="375"/>
      <c r="H31" s="375"/>
      <c r="I31" s="375"/>
      <c r="J31" s="375"/>
      <c r="K31" s="251"/>
    </row>
    <row r="32" spans="2:11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s="1" customFormat="1" ht="15" customHeight="1">
      <c r="B33" s="254"/>
      <c r="C33" s="255"/>
      <c r="D33" s="375" t="s">
        <v>1180</v>
      </c>
      <c r="E33" s="375"/>
      <c r="F33" s="375"/>
      <c r="G33" s="375"/>
      <c r="H33" s="375"/>
      <c r="I33" s="375"/>
      <c r="J33" s="375"/>
      <c r="K33" s="251"/>
    </row>
    <row r="34" spans="2:11" s="1" customFormat="1" ht="15" customHeight="1">
      <c r="B34" s="254"/>
      <c r="C34" s="255"/>
      <c r="D34" s="375" t="s">
        <v>1181</v>
      </c>
      <c r="E34" s="375"/>
      <c r="F34" s="375"/>
      <c r="G34" s="375"/>
      <c r="H34" s="375"/>
      <c r="I34" s="375"/>
      <c r="J34" s="375"/>
      <c r="K34" s="251"/>
    </row>
    <row r="35" spans="2:11" s="1" customFormat="1" ht="15" customHeight="1">
      <c r="B35" s="254"/>
      <c r="C35" s="255"/>
      <c r="D35" s="375" t="s">
        <v>1182</v>
      </c>
      <c r="E35" s="375"/>
      <c r="F35" s="375"/>
      <c r="G35" s="375"/>
      <c r="H35" s="375"/>
      <c r="I35" s="375"/>
      <c r="J35" s="375"/>
      <c r="K35" s="251"/>
    </row>
    <row r="36" spans="2:11" s="1" customFormat="1" ht="15" customHeight="1">
      <c r="B36" s="254"/>
      <c r="C36" s="255"/>
      <c r="D36" s="253"/>
      <c r="E36" s="256" t="s">
        <v>115</v>
      </c>
      <c r="F36" s="253"/>
      <c r="G36" s="375" t="s">
        <v>1183</v>
      </c>
      <c r="H36" s="375"/>
      <c r="I36" s="375"/>
      <c r="J36" s="375"/>
      <c r="K36" s="251"/>
    </row>
    <row r="37" spans="2:11" s="1" customFormat="1" ht="30.75" customHeight="1">
      <c r="B37" s="254"/>
      <c r="C37" s="255"/>
      <c r="D37" s="253"/>
      <c r="E37" s="256" t="s">
        <v>1184</v>
      </c>
      <c r="F37" s="253"/>
      <c r="G37" s="375" t="s">
        <v>1185</v>
      </c>
      <c r="H37" s="375"/>
      <c r="I37" s="375"/>
      <c r="J37" s="375"/>
      <c r="K37" s="251"/>
    </row>
    <row r="38" spans="2:11" s="1" customFormat="1" ht="15" customHeight="1">
      <c r="B38" s="254"/>
      <c r="C38" s="255"/>
      <c r="D38" s="253"/>
      <c r="E38" s="256" t="s">
        <v>54</v>
      </c>
      <c r="F38" s="253"/>
      <c r="G38" s="375" t="s">
        <v>1186</v>
      </c>
      <c r="H38" s="375"/>
      <c r="I38" s="375"/>
      <c r="J38" s="375"/>
      <c r="K38" s="251"/>
    </row>
    <row r="39" spans="2:11" s="1" customFormat="1" ht="15" customHeight="1">
      <c r="B39" s="254"/>
      <c r="C39" s="255"/>
      <c r="D39" s="253"/>
      <c r="E39" s="256" t="s">
        <v>55</v>
      </c>
      <c r="F39" s="253"/>
      <c r="G39" s="375" t="s">
        <v>1187</v>
      </c>
      <c r="H39" s="375"/>
      <c r="I39" s="375"/>
      <c r="J39" s="375"/>
      <c r="K39" s="251"/>
    </row>
    <row r="40" spans="2:11" s="1" customFormat="1" ht="15" customHeight="1">
      <c r="B40" s="254"/>
      <c r="C40" s="255"/>
      <c r="D40" s="253"/>
      <c r="E40" s="256" t="s">
        <v>116</v>
      </c>
      <c r="F40" s="253"/>
      <c r="G40" s="375" t="s">
        <v>1188</v>
      </c>
      <c r="H40" s="375"/>
      <c r="I40" s="375"/>
      <c r="J40" s="375"/>
      <c r="K40" s="251"/>
    </row>
    <row r="41" spans="2:11" s="1" customFormat="1" ht="15" customHeight="1">
      <c r="B41" s="254"/>
      <c r="C41" s="255"/>
      <c r="D41" s="253"/>
      <c r="E41" s="256" t="s">
        <v>117</v>
      </c>
      <c r="F41" s="253"/>
      <c r="G41" s="375" t="s">
        <v>1189</v>
      </c>
      <c r="H41" s="375"/>
      <c r="I41" s="375"/>
      <c r="J41" s="375"/>
      <c r="K41" s="251"/>
    </row>
    <row r="42" spans="2:11" s="1" customFormat="1" ht="15" customHeight="1">
      <c r="B42" s="254"/>
      <c r="C42" s="255"/>
      <c r="D42" s="253"/>
      <c r="E42" s="256" t="s">
        <v>1190</v>
      </c>
      <c r="F42" s="253"/>
      <c r="G42" s="375" t="s">
        <v>1191</v>
      </c>
      <c r="H42" s="375"/>
      <c r="I42" s="375"/>
      <c r="J42" s="375"/>
      <c r="K42" s="251"/>
    </row>
    <row r="43" spans="2:11" s="1" customFormat="1" ht="15" customHeight="1">
      <c r="B43" s="254"/>
      <c r="C43" s="255"/>
      <c r="D43" s="253"/>
      <c r="E43" s="256"/>
      <c r="F43" s="253"/>
      <c r="G43" s="375" t="s">
        <v>1192</v>
      </c>
      <c r="H43" s="375"/>
      <c r="I43" s="375"/>
      <c r="J43" s="375"/>
      <c r="K43" s="251"/>
    </row>
    <row r="44" spans="2:11" s="1" customFormat="1" ht="15" customHeight="1">
      <c r="B44" s="254"/>
      <c r="C44" s="255"/>
      <c r="D44" s="253"/>
      <c r="E44" s="256" t="s">
        <v>1193</v>
      </c>
      <c r="F44" s="253"/>
      <c r="G44" s="375" t="s">
        <v>1194</v>
      </c>
      <c r="H44" s="375"/>
      <c r="I44" s="375"/>
      <c r="J44" s="375"/>
      <c r="K44" s="251"/>
    </row>
    <row r="45" spans="2:11" s="1" customFormat="1" ht="15" customHeight="1">
      <c r="B45" s="254"/>
      <c r="C45" s="255"/>
      <c r="D45" s="253"/>
      <c r="E45" s="256" t="s">
        <v>119</v>
      </c>
      <c r="F45" s="253"/>
      <c r="G45" s="375" t="s">
        <v>1195</v>
      </c>
      <c r="H45" s="375"/>
      <c r="I45" s="375"/>
      <c r="J45" s="375"/>
      <c r="K45" s="251"/>
    </row>
    <row r="46" spans="2:11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s="1" customFormat="1" ht="15" customHeight="1">
      <c r="B47" s="254"/>
      <c r="C47" s="255"/>
      <c r="D47" s="375" t="s">
        <v>1196</v>
      </c>
      <c r="E47" s="375"/>
      <c r="F47" s="375"/>
      <c r="G47" s="375"/>
      <c r="H47" s="375"/>
      <c r="I47" s="375"/>
      <c r="J47" s="375"/>
      <c r="K47" s="251"/>
    </row>
    <row r="48" spans="2:11" s="1" customFormat="1" ht="15" customHeight="1">
      <c r="B48" s="254"/>
      <c r="C48" s="255"/>
      <c r="D48" s="255"/>
      <c r="E48" s="375" t="s">
        <v>1197</v>
      </c>
      <c r="F48" s="375"/>
      <c r="G48" s="375"/>
      <c r="H48" s="375"/>
      <c r="I48" s="375"/>
      <c r="J48" s="375"/>
      <c r="K48" s="251"/>
    </row>
    <row r="49" spans="2:11" s="1" customFormat="1" ht="15" customHeight="1">
      <c r="B49" s="254"/>
      <c r="C49" s="255"/>
      <c r="D49" s="255"/>
      <c r="E49" s="375" t="s">
        <v>1198</v>
      </c>
      <c r="F49" s="375"/>
      <c r="G49" s="375"/>
      <c r="H49" s="375"/>
      <c r="I49" s="375"/>
      <c r="J49" s="375"/>
      <c r="K49" s="251"/>
    </row>
    <row r="50" spans="2:11" s="1" customFormat="1" ht="15" customHeight="1">
      <c r="B50" s="254"/>
      <c r="C50" s="255"/>
      <c r="D50" s="255"/>
      <c r="E50" s="375" t="s">
        <v>1199</v>
      </c>
      <c r="F50" s="375"/>
      <c r="G50" s="375"/>
      <c r="H50" s="375"/>
      <c r="I50" s="375"/>
      <c r="J50" s="375"/>
      <c r="K50" s="251"/>
    </row>
    <row r="51" spans="2:11" s="1" customFormat="1" ht="15" customHeight="1">
      <c r="B51" s="254"/>
      <c r="C51" s="255"/>
      <c r="D51" s="375" t="s">
        <v>1200</v>
      </c>
      <c r="E51" s="375"/>
      <c r="F51" s="375"/>
      <c r="G51" s="375"/>
      <c r="H51" s="375"/>
      <c r="I51" s="375"/>
      <c r="J51" s="375"/>
      <c r="K51" s="251"/>
    </row>
    <row r="52" spans="2:11" s="1" customFormat="1" ht="25.5" customHeight="1">
      <c r="B52" s="250"/>
      <c r="C52" s="377" t="s">
        <v>1201</v>
      </c>
      <c r="D52" s="377"/>
      <c r="E52" s="377"/>
      <c r="F52" s="377"/>
      <c r="G52" s="377"/>
      <c r="H52" s="377"/>
      <c r="I52" s="377"/>
      <c r="J52" s="377"/>
      <c r="K52" s="251"/>
    </row>
    <row r="53" spans="2:11" s="1" customFormat="1" ht="5.25" customHeight="1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s="1" customFormat="1" ht="15" customHeight="1">
      <c r="B54" s="250"/>
      <c r="C54" s="375" t="s">
        <v>1202</v>
      </c>
      <c r="D54" s="375"/>
      <c r="E54" s="375"/>
      <c r="F54" s="375"/>
      <c r="G54" s="375"/>
      <c r="H54" s="375"/>
      <c r="I54" s="375"/>
      <c r="J54" s="375"/>
      <c r="K54" s="251"/>
    </row>
    <row r="55" spans="2:11" s="1" customFormat="1" ht="15" customHeight="1">
      <c r="B55" s="250"/>
      <c r="C55" s="375" t="s">
        <v>1203</v>
      </c>
      <c r="D55" s="375"/>
      <c r="E55" s="375"/>
      <c r="F55" s="375"/>
      <c r="G55" s="375"/>
      <c r="H55" s="375"/>
      <c r="I55" s="375"/>
      <c r="J55" s="375"/>
      <c r="K55" s="251"/>
    </row>
    <row r="56" spans="2:11" s="1" customFormat="1" ht="12.75" customHeight="1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s="1" customFormat="1" ht="15" customHeight="1">
      <c r="B57" s="250"/>
      <c r="C57" s="375" t="s">
        <v>1204</v>
      </c>
      <c r="D57" s="375"/>
      <c r="E57" s="375"/>
      <c r="F57" s="375"/>
      <c r="G57" s="375"/>
      <c r="H57" s="375"/>
      <c r="I57" s="375"/>
      <c r="J57" s="375"/>
      <c r="K57" s="251"/>
    </row>
    <row r="58" spans="2:11" s="1" customFormat="1" ht="15" customHeight="1">
      <c r="B58" s="250"/>
      <c r="C58" s="255"/>
      <c r="D58" s="375" t="s">
        <v>1205</v>
      </c>
      <c r="E58" s="375"/>
      <c r="F58" s="375"/>
      <c r="G58" s="375"/>
      <c r="H58" s="375"/>
      <c r="I58" s="375"/>
      <c r="J58" s="375"/>
      <c r="K58" s="251"/>
    </row>
    <row r="59" spans="2:11" s="1" customFormat="1" ht="15" customHeight="1">
      <c r="B59" s="250"/>
      <c r="C59" s="255"/>
      <c r="D59" s="375" t="s">
        <v>1206</v>
      </c>
      <c r="E59" s="375"/>
      <c r="F59" s="375"/>
      <c r="G59" s="375"/>
      <c r="H59" s="375"/>
      <c r="I59" s="375"/>
      <c r="J59" s="375"/>
      <c r="K59" s="251"/>
    </row>
    <row r="60" spans="2:11" s="1" customFormat="1" ht="15" customHeight="1">
      <c r="B60" s="250"/>
      <c r="C60" s="255"/>
      <c r="D60" s="375" t="s">
        <v>1207</v>
      </c>
      <c r="E60" s="375"/>
      <c r="F60" s="375"/>
      <c r="G60" s="375"/>
      <c r="H60" s="375"/>
      <c r="I60" s="375"/>
      <c r="J60" s="375"/>
      <c r="K60" s="251"/>
    </row>
    <row r="61" spans="2:11" s="1" customFormat="1" ht="15" customHeight="1">
      <c r="B61" s="250"/>
      <c r="C61" s="255"/>
      <c r="D61" s="375" t="s">
        <v>1208</v>
      </c>
      <c r="E61" s="375"/>
      <c r="F61" s="375"/>
      <c r="G61" s="375"/>
      <c r="H61" s="375"/>
      <c r="I61" s="375"/>
      <c r="J61" s="375"/>
      <c r="K61" s="251"/>
    </row>
    <row r="62" spans="2:11" s="1" customFormat="1" ht="15" customHeight="1">
      <c r="B62" s="250"/>
      <c r="C62" s="255"/>
      <c r="D62" s="379" t="s">
        <v>1209</v>
      </c>
      <c r="E62" s="379"/>
      <c r="F62" s="379"/>
      <c r="G62" s="379"/>
      <c r="H62" s="379"/>
      <c r="I62" s="379"/>
      <c r="J62" s="379"/>
      <c r="K62" s="251"/>
    </row>
    <row r="63" spans="2:11" s="1" customFormat="1" ht="15" customHeight="1">
      <c r="B63" s="250"/>
      <c r="C63" s="255"/>
      <c r="D63" s="375" t="s">
        <v>1210</v>
      </c>
      <c r="E63" s="375"/>
      <c r="F63" s="375"/>
      <c r="G63" s="375"/>
      <c r="H63" s="375"/>
      <c r="I63" s="375"/>
      <c r="J63" s="375"/>
      <c r="K63" s="251"/>
    </row>
    <row r="64" spans="2:11" s="1" customFormat="1" ht="12.75" customHeight="1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s="1" customFormat="1" ht="15" customHeight="1">
      <c r="B65" s="250"/>
      <c r="C65" s="255"/>
      <c r="D65" s="375" t="s">
        <v>1211</v>
      </c>
      <c r="E65" s="375"/>
      <c r="F65" s="375"/>
      <c r="G65" s="375"/>
      <c r="H65" s="375"/>
      <c r="I65" s="375"/>
      <c r="J65" s="375"/>
      <c r="K65" s="251"/>
    </row>
    <row r="66" spans="2:11" s="1" customFormat="1" ht="15" customHeight="1">
      <c r="B66" s="250"/>
      <c r="C66" s="255"/>
      <c r="D66" s="379" t="s">
        <v>1212</v>
      </c>
      <c r="E66" s="379"/>
      <c r="F66" s="379"/>
      <c r="G66" s="379"/>
      <c r="H66" s="379"/>
      <c r="I66" s="379"/>
      <c r="J66" s="379"/>
      <c r="K66" s="251"/>
    </row>
    <row r="67" spans="2:11" s="1" customFormat="1" ht="15" customHeight="1">
      <c r="B67" s="250"/>
      <c r="C67" s="255"/>
      <c r="D67" s="375" t="s">
        <v>1213</v>
      </c>
      <c r="E67" s="375"/>
      <c r="F67" s="375"/>
      <c r="G67" s="375"/>
      <c r="H67" s="375"/>
      <c r="I67" s="375"/>
      <c r="J67" s="375"/>
      <c r="K67" s="251"/>
    </row>
    <row r="68" spans="2:11" s="1" customFormat="1" ht="15" customHeight="1">
      <c r="B68" s="250"/>
      <c r="C68" s="255"/>
      <c r="D68" s="375" t="s">
        <v>1214</v>
      </c>
      <c r="E68" s="375"/>
      <c r="F68" s="375"/>
      <c r="G68" s="375"/>
      <c r="H68" s="375"/>
      <c r="I68" s="375"/>
      <c r="J68" s="375"/>
      <c r="K68" s="251"/>
    </row>
    <row r="69" spans="2:11" s="1" customFormat="1" ht="15" customHeight="1">
      <c r="B69" s="250"/>
      <c r="C69" s="255"/>
      <c r="D69" s="375" t="s">
        <v>1215</v>
      </c>
      <c r="E69" s="375"/>
      <c r="F69" s="375"/>
      <c r="G69" s="375"/>
      <c r="H69" s="375"/>
      <c r="I69" s="375"/>
      <c r="J69" s="375"/>
      <c r="K69" s="251"/>
    </row>
    <row r="70" spans="2:11" s="1" customFormat="1" ht="15" customHeight="1">
      <c r="B70" s="250"/>
      <c r="C70" s="255"/>
      <c r="D70" s="375" t="s">
        <v>1216</v>
      </c>
      <c r="E70" s="375"/>
      <c r="F70" s="375"/>
      <c r="G70" s="375"/>
      <c r="H70" s="375"/>
      <c r="I70" s="375"/>
      <c r="J70" s="375"/>
      <c r="K70" s="251"/>
    </row>
    <row r="71" spans="2:1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s="1" customFormat="1" ht="45" customHeight="1">
      <c r="B75" s="267"/>
      <c r="C75" s="378" t="s">
        <v>1217</v>
      </c>
      <c r="D75" s="378"/>
      <c r="E75" s="378"/>
      <c r="F75" s="378"/>
      <c r="G75" s="378"/>
      <c r="H75" s="378"/>
      <c r="I75" s="378"/>
      <c r="J75" s="378"/>
      <c r="K75" s="268"/>
    </row>
    <row r="76" spans="2:11" s="1" customFormat="1" ht="17.25" customHeight="1">
      <c r="B76" s="267"/>
      <c r="C76" s="269" t="s">
        <v>1218</v>
      </c>
      <c r="D76" s="269"/>
      <c r="E76" s="269"/>
      <c r="F76" s="269" t="s">
        <v>1219</v>
      </c>
      <c r="G76" s="270"/>
      <c r="H76" s="269" t="s">
        <v>55</v>
      </c>
      <c r="I76" s="269" t="s">
        <v>58</v>
      </c>
      <c r="J76" s="269" t="s">
        <v>1220</v>
      </c>
      <c r="K76" s="268"/>
    </row>
    <row r="77" spans="2:11" s="1" customFormat="1" ht="17.25" customHeight="1">
      <c r="B77" s="267"/>
      <c r="C77" s="271" t="s">
        <v>1221</v>
      </c>
      <c r="D77" s="271"/>
      <c r="E77" s="271"/>
      <c r="F77" s="272" t="s">
        <v>1222</v>
      </c>
      <c r="G77" s="273"/>
      <c r="H77" s="271"/>
      <c r="I77" s="271"/>
      <c r="J77" s="271" t="s">
        <v>1223</v>
      </c>
      <c r="K77" s="268"/>
    </row>
    <row r="78" spans="2:11" s="1" customFormat="1" ht="5.25" customHeight="1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s="1" customFormat="1" ht="15" customHeight="1">
      <c r="B79" s="267"/>
      <c r="C79" s="256" t="s">
        <v>54</v>
      </c>
      <c r="D79" s="276"/>
      <c r="E79" s="276"/>
      <c r="F79" s="277" t="s">
        <v>1224</v>
      </c>
      <c r="G79" s="278"/>
      <c r="H79" s="256" t="s">
        <v>1225</v>
      </c>
      <c r="I79" s="256" t="s">
        <v>1226</v>
      </c>
      <c r="J79" s="256">
        <v>20</v>
      </c>
      <c r="K79" s="268"/>
    </row>
    <row r="80" spans="2:11" s="1" customFormat="1" ht="15" customHeight="1">
      <c r="B80" s="267"/>
      <c r="C80" s="256" t="s">
        <v>1227</v>
      </c>
      <c r="D80" s="256"/>
      <c r="E80" s="256"/>
      <c r="F80" s="277" t="s">
        <v>1224</v>
      </c>
      <c r="G80" s="278"/>
      <c r="H80" s="256" t="s">
        <v>1228</v>
      </c>
      <c r="I80" s="256" t="s">
        <v>1226</v>
      </c>
      <c r="J80" s="256">
        <v>120</v>
      </c>
      <c r="K80" s="268"/>
    </row>
    <row r="81" spans="2:11" s="1" customFormat="1" ht="15" customHeight="1">
      <c r="B81" s="279"/>
      <c r="C81" s="256" t="s">
        <v>1229</v>
      </c>
      <c r="D81" s="256"/>
      <c r="E81" s="256"/>
      <c r="F81" s="277" t="s">
        <v>1230</v>
      </c>
      <c r="G81" s="278"/>
      <c r="H81" s="256" t="s">
        <v>1231</v>
      </c>
      <c r="I81" s="256" t="s">
        <v>1226</v>
      </c>
      <c r="J81" s="256">
        <v>50</v>
      </c>
      <c r="K81" s="268"/>
    </row>
    <row r="82" spans="2:11" s="1" customFormat="1" ht="15" customHeight="1">
      <c r="B82" s="279"/>
      <c r="C82" s="256" t="s">
        <v>1232</v>
      </c>
      <c r="D82" s="256"/>
      <c r="E82" s="256"/>
      <c r="F82" s="277" t="s">
        <v>1224</v>
      </c>
      <c r="G82" s="278"/>
      <c r="H82" s="256" t="s">
        <v>1233</v>
      </c>
      <c r="I82" s="256" t="s">
        <v>1234</v>
      </c>
      <c r="J82" s="256"/>
      <c r="K82" s="268"/>
    </row>
    <row r="83" spans="2:11" s="1" customFormat="1" ht="15" customHeight="1">
      <c r="B83" s="279"/>
      <c r="C83" s="280" t="s">
        <v>1235</v>
      </c>
      <c r="D83" s="280"/>
      <c r="E83" s="280"/>
      <c r="F83" s="281" t="s">
        <v>1230</v>
      </c>
      <c r="G83" s="280"/>
      <c r="H83" s="280" t="s">
        <v>1236</v>
      </c>
      <c r="I83" s="280" t="s">
        <v>1226</v>
      </c>
      <c r="J83" s="280">
        <v>15</v>
      </c>
      <c r="K83" s="268"/>
    </row>
    <row r="84" spans="2:11" s="1" customFormat="1" ht="15" customHeight="1">
      <c r="B84" s="279"/>
      <c r="C84" s="280" t="s">
        <v>1237</v>
      </c>
      <c r="D84" s="280"/>
      <c r="E84" s="280"/>
      <c r="F84" s="281" t="s">
        <v>1230</v>
      </c>
      <c r="G84" s="280"/>
      <c r="H84" s="280" t="s">
        <v>1238</v>
      </c>
      <c r="I84" s="280" t="s">
        <v>1226</v>
      </c>
      <c r="J84" s="280">
        <v>15</v>
      </c>
      <c r="K84" s="268"/>
    </row>
    <row r="85" spans="2:11" s="1" customFormat="1" ht="15" customHeight="1">
      <c r="B85" s="279"/>
      <c r="C85" s="280" t="s">
        <v>1239</v>
      </c>
      <c r="D85" s="280"/>
      <c r="E85" s="280"/>
      <c r="F85" s="281" t="s">
        <v>1230</v>
      </c>
      <c r="G85" s="280"/>
      <c r="H85" s="280" t="s">
        <v>1240</v>
      </c>
      <c r="I85" s="280" t="s">
        <v>1226</v>
      </c>
      <c r="J85" s="280">
        <v>20</v>
      </c>
      <c r="K85" s="268"/>
    </row>
    <row r="86" spans="2:11" s="1" customFormat="1" ht="15" customHeight="1">
      <c r="B86" s="279"/>
      <c r="C86" s="280" t="s">
        <v>1241</v>
      </c>
      <c r="D86" s="280"/>
      <c r="E86" s="280"/>
      <c r="F86" s="281" t="s">
        <v>1230</v>
      </c>
      <c r="G86" s="280"/>
      <c r="H86" s="280" t="s">
        <v>1242</v>
      </c>
      <c r="I86" s="280" t="s">
        <v>1226</v>
      </c>
      <c r="J86" s="280">
        <v>20</v>
      </c>
      <c r="K86" s="268"/>
    </row>
    <row r="87" spans="2:11" s="1" customFormat="1" ht="15" customHeight="1">
      <c r="B87" s="279"/>
      <c r="C87" s="256" t="s">
        <v>1243</v>
      </c>
      <c r="D87" s="256"/>
      <c r="E87" s="256"/>
      <c r="F87" s="277" t="s">
        <v>1230</v>
      </c>
      <c r="G87" s="278"/>
      <c r="H87" s="256" t="s">
        <v>1244</v>
      </c>
      <c r="I87" s="256" t="s">
        <v>1226</v>
      </c>
      <c r="J87" s="256">
        <v>50</v>
      </c>
      <c r="K87" s="268"/>
    </row>
    <row r="88" spans="2:11" s="1" customFormat="1" ht="15" customHeight="1">
      <c r="B88" s="279"/>
      <c r="C88" s="256" t="s">
        <v>1245</v>
      </c>
      <c r="D88" s="256"/>
      <c r="E88" s="256"/>
      <c r="F88" s="277" t="s">
        <v>1230</v>
      </c>
      <c r="G88" s="278"/>
      <c r="H88" s="256" t="s">
        <v>1246</v>
      </c>
      <c r="I88" s="256" t="s">
        <v>1226</v>
      </c>
      <c r="J88" s="256">
        <v>20</v>
      </c>
      <c r="K88" s="268"/>
    </row>
    <row r="89" spans="2:11" s="1" customFormat="1" ht="15" customHeight="1">
      <c r="B89" s="279"/>
      <c r="C89" s="256" t="s">
        <v>1247</v>
      </c>
      <c r="D89" s="256"/>
      <c r="E89" s="256"/>
      <c r="F89" s="277" t="s">
        <v>1230</v>
      </c>
      <c r="G89" s="278"/>
      <c r="H89" s="256" t="s">
        <v>1248</v>
      </c>
      <c r="I89" s="256" t="s">
        <v>1226</v>
      </c>
      <c r="J89" s="256">
        <v>20</v>
      </c>
      <c r="K89" s="268"/>
    </row>
    <row r="90" spans="2:11" s="1" customFormat="1" ht="15" customHeight="1">
      <c r="B90" s="279"/>
      <c r="C90" s="256" t="s">
        <v>1249</v>
      </c>
      <c r="D90" s="256"/>
      <c r="E90" s="256"/>
      <c r="F90" s="277" t="s">
        <v>1230</v>
      </c>
      <c r="G90" s="278"/>
      <c r="H90" s="256" t="s">
        <v>1250</v>
      </c>
      <c r="I90" s="256" t="s">
        <v>1226</v>
      </c>
      <c r="J90" s="256">
        <v>50</v>
      </c>
      <c r="K90" s="268"/>
    </row>
    <row r="91" spans="2:11" s="1" customFormat="1" ht="15" customHeight="1">
      <c r="B91" s="279"/>
      <c r="C91" s="256" t="s">
        <v>1251</v>
      </c>
      <c r="D91" s="256"/>
      <c r="E91" s="256"/>
      <c r="F91" s="277" t="s">
        <v>1230</v>
      </c>
      <c r="G91" s="278"/>
      <c r="H91" s="256" t="s">
        <v>1251</v>
      </c>
      <c r="I91" s="256" t="s">
        <v>1226</v>
      </c>
      <c r="J91" s="256">
        <v>50</v>
      </c>
      <c r="K91" s="268"/>
    </row>
    <row r="92" spans="2:11" s="1" customFormat="1" ht="15" customHeight="1">
      <c r="B92" s="279"/>
      <c r="C92" s="256" t="s">
        <v>1252</v>
      </c>
      <c r="D92" s="256"/>
      <c r="E92" s="256"/>
      <c r="F92" s="277" t="s">
        <v>1230</v>
      </c>
      <c r="G92" s="278"/>
      <c r="H92" s="256" t="s">
        <v>1253</v>
      </c>
      <c r="I92" s="256" t="s">
        <v>1226</v>
      </c>
      <c r="J92" s="256">
        <v>255</v>
      </c>
      <c r="K92" s="268"/>
    </row>
    <row r="93" spans="2:11" s="1" customFormat="1" ht="15" customHeight="1">
      <c r="B93" s="279"/>
      <c r="C93" s="256" t="s">
        <v>1254</v>
      </c>
      <c r="D93" s="256"/>
      <c r="E93" s="256"/>
      <c r="F93" s="277" t="s">
        <v>1224</v>
      </c>
      <c r="G93" s="278"/>
      <c r="H93" s="256" t="s">
        <v>1255</v>
      </c>
      <c r="I93" s="256" t="s">
        <v>1256</v>
      </c>
      <c r="J93" s="256"/>
      <c r="K93" s="268"/>
    </row>
    <row r="94" spans="2:11" s="1" customFormat="1" ht="15" customHeight="1">
      <c r="B94" s="279"/>
      <c r="C94" s="256" t="s">
        <v>1257</v>
      </c>
      <c r="D94" s="256"/>
      <c r="E94" s="256"/>
      <c r="F94" s="277" t="s">
        <v>1224</v>
      </c>
      <c r="G94" s="278"/>
      <c r="H94" s="256" t="s">
        <v>1258</v>
      </c>
      <c r="I94" s="256" t="s">
        <v>1259</v>
      </c>
      <c r="J94" s="256"/>
      <c r="K94" s="268"/>
    </row>
    <row r="95" spans="2:11" s="1" customFormat="1" ht="15" customHeight="1">
      <c r="B95" s="279"/>
      <c r="C95" s="256" t="s">
        <v>1260</v>
      </c>
      <c r="D95" s="256"/>
      <c r="E95" s="256"/>
      <c r="F95" s="277" t="s">
        <v>1224</v>
      </c>
      <c r="G95" s="278"/>
      <c r="H95" s="256" t="s">
        <v>1260</v>
      </c>
      <c r="I95" s="256" t="s">
        <v>1259</v>
      </c>
      <c r="J95" s="256"/>
      <c r="K95" s="268"/>
    </row>
    <row r="96" spans="2:11" s="1" customFormat="1" ht="15" customHeight="1">
      <c r="B96" s="279"/>
      <c r="C96" s="256" t="s">
        <v>39</v>
      </c>
      <c r="D96" s="256"/>
      <c r="E96" s="256"/>
      <c r="F96" s="277" t="s">
        <v>1224</v>
      </c>
      <c r="G96" s="278"/>
      <c r="H96" s="256" t="s">
        <v>1261</v>
      </c>
      <c r="I96" s="256" t="s">
        <v>1259</v>
      </c>
      <c r="J96" s="256"/>
      <c r="K96" s="268"/>
    </row>
    <row r="97" spans="2:11" s="1" customFormat="1" ht="15" customHeight="1">
      <c r="B97" s="279"/>
      <c r="C97" s="256" t="s">
        <v>49</v>
      </c>
      <c r="D97" s="256"/>
      <c r="E97" s="256"/>
      <c r="F97" s="277" t="s">
        <v>1224</v>
      </c>
      <c r="G97" s="278"/>
      <c r="H97" s="256" t="s">
        <v>1262</v>
      </c>
      <c r="I97" s="256" t="s">
        <v>1259</v>
      </c>
      <c r="J97" s="256"/>
      <c r="K97" s="268"/>
    </row>
    <row r="98" spans="2:11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pans="2:11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pans="2:11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s="1" customFormat="1" ht="45" customHeight="1">
      <c r="B102" s="267"/>
      <c r="C102" s="378" t="s">
        <v>1263</v>
      </c>
      <c r="D102" s="378"/>
      <c r="E102" s="378"/>
      <c r="F102" s="378"/>
      <c r="G102" s="378"/>
      <c r="H102" s="378"/>
      <c r="I102" s="378"/>
      <c r="J102" s="378"/>
      <c r="K102" s="268"/>
    </row>
    <row r="103" spans="2:11" s="1" customFormat="1" ht="17.25" customHeight="1">
      <c r="B103" s="267"/>
      <c r="C103" s="269" t="s">
        <v>1218</v>
      </c>
      <c r="D103" s="269"/>
      <c r="E103" s="269"/>
      <c r="F103" s="269" t="s">
        <v>1219</v>
      </c>
      <c r="G103" s="270"/>
      <c r="H103" s="269" t="s">
        <v>55</v>
      </c>
      <c r="I103" s="269" t="s">
        <v>58</v>
      </c>
      <c r="J103" s="269" t="s">
        <v>1220</v>
      </c>
      <c r="K103" s="268"/>
    </row>
    <row r="104" spans="2:11" s="1" customFormat="1" ht="17.25" customHeight="1">
      <c r="B104" s="267"/>
      <c r="C104" s="271" t="s">
        <v>1221</v>
      </c>
      <c r="D104" s="271"/>
      <c r="E104" s="271"/>
      <c r="F104" s="272" t="s">
        <v>1222</v>
      </c>
      <c r="G104" s="273"/>
      <c r="H104" s="271"/>
      <c r="I104" s="271"/>
      <c r="J104" s="271" t="s">
        <v>1223</v>
      </c>
      <c r="K104" s="268"/>
    </row>
    <row r="105" spans="2:11" s="1" customFormat="1" ht="5.25" customHeight="1">
      <c r="B105" s="267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pans="2:11" s="1" customFormat="1" ht="15" customHeight="1">
      <c r="B106" s="267"/>
      <c r="C106" s="256" t="s">
        <v>54</v>
      </c>
      <c r="D106" s="276"/>
      <c r="E106" s="276"/>
      <c r="F106" s="277" t="s">
        <v>1224</v>
      </c>
      <c r="G106" s="256"/>
      <c r="H106" s="256" t="s">
        <v>1264</v>
      </c>
      <c r="I106" s="256" t="s">
        <v>1226</v>
      </c>
      <c r="J106" s="256">
        <v>20</v>
      </c>
      <c r="K106" s="268"/>
    </row>
    <row r="107" spans="2:11" s="1" customFormat="1" ht="15" customHeight="1">
      <c r="B107" s="267"/>
      <c r="C107" s="256" t="s">
        <v>1227</v>
      </c>
      <c r="D107" s="256"/>
      <c r="E107" s="256"/>
      <c r="F107" s="277" t="s">
        <v>1224</v>
      </c>
      <c r="G107" s="256"/>
      <c r="H107" s="256" t="s">
        <v>1264</v>
      </c>
      <c r="I107" s="256" t="s">
        <v>1226</v>
      </c>
      <c r="J107" s="256">
        <v>120</v>
      </c>
      <c r="K107" s="268"/>
    </row>
    <row r="108" spans="2:11" s="1" customFormat="1" ht="15" customHeight="1">
      <c r="B108" s="279"/>
      <c r="C108" s="256" t="s">
        <v>1229</v>
      </c>
      <c r="D108" s="256"/>
      <c r="E108" s="256"/>
      <c r="F108" s="277" t="s">
        <v>1230</v>
      </c>
      <c r="G108" s="256"/>
      <c r="H108" s="256" t="s">
        <v>1264</v>
      </c>
      <c r="I108" s="256" t="s">
        <v>1226</v>
      </c>
      <c r="J108" s="256">
        <v>50</v>
      </c>
      <c r="K108" s="268"/>
    </row>
    <row r="109" spans="2:11" s="1" customFormat="1" ht="15" customHeight="1">
      <c r="B109" s="279"/>
      <c r="C109" s="256" t="s">
        <v>1232</v>
      </c>
      <c r="D109" s="256"/>
      <c r="E109" s="256"/>
      <c r="F109" s="277" t="s">
        <v>1224</v>
      </c>
      <c r="G109" s="256"/>
      <c r="H109" s="256" t="s">
        <v>1264</v>
      </c>
      <c r="I109" s="256" t="s">
        <v>1234</v>
      </c>
      <c r="J109" s="256"/>
      <c r="K109" s="268"/>
    </row>
    <row r="110" spans="2:11" s="1" customFormat="1" ht="15" customHeight="1">
      <c r="B110" s="279"/>
      <c r="C110" s="256" t="s">
        <v>1243</v>
      </c>
      <c r="D110" s="256"/>
      <c r="E110" s="256"/>
      <c r="F110" s="277" t="s">
        <v>1230</v>
      </c>
      <c r="G110" s="256"/>
      <c r="H110" s="256" t="s">
        <v>1264</v>
      </c>
      <c r="I110" s="256" t="s">
        <v>1226</v>
      </c>
      <c r="J110" s="256">
        <v>50</v>
      </c>
      <c r="K110" s="268"/>
    </row>
    <row r="111" spans="2:11" s="1" customFormat="1" ht="15" customHeight="1">
      <c r="B111" s="279"/>
      <c r="C111" s="256" t="s">
        <v>1251</v>
      </c>
      <c r="D111" s="256"/>
      <c r="E111" s="256"/>
      <c r="F111" s="277" t="s">
        <v>1230</v>
      </c>
      <c r="G111" s="256"/>
      <c r="H111" s="256" t="s">
        <v>1264</v>
      </c>
      <c r="I111" s="256" t="s">
        <v>1226</v>
      </c>
      <c r="J111" s="256">
        <v>50</v>
      </c>
      <c r="K111" s="268"/>
    </row>
    <row r="112" spans="2:11" s="1" customFormat="1" ht="15" customHeight="1">
      <c r="B112" s="279"/>
      <c r="C112" s="256" t="s">
        <v>1249</v>
      </c>
      <c r="D112" s="256"/>
      <c r="E112" s="256"/>
      <c r="F112" s="277" t="s">
        <v>1230</v>
      </c>
      <c r="G112" s="256"/>
      <c r="H112" s="256" t="s">
        <v>1264</v>
      </c>
      <c r="I112" s="256" t="s">
        <v>1226</v>
      </c>
      <c r="J112" s="256">
        <v>50</v>
      </c>
      <c r="K112" s="268"/>
    </row>
    <row r="113" spans="2:11" s="1" customFormat="1" ht="15" customHeight="1">
      <c r="B113" s="279"/>
      <c r="C113" s="256" t="s">
        <v>54</v>
      </c>
      <c r="D113" s="256"/>
      <c r="E113" s="256"/>
      <c r="F113" s="277" t="s">
        <v>1224</v>
      </c>
      <c r="G113" s="256"/>
      <c r="H113" s="256" t="s">
        <v>1265</v>
      </c>
      <c r="I113" s="256" t="s">
        <v>1226</v>
      </c>
      <c r="J113" s="256">
        <v>20</v>
      </c>
      <c r="K113" s="268"/>
    </row>
    <row r="114" spans="2:11" s="1" customFormat="1" ht="15" customHeight="1">
      <c r="B114" s="279"/>
      <c r="C114" s="256" t="s">
        <v>1266</v>
      </c>
      <c r="D114" s="256"/>
      <c r="E114" s="256"/>
      <c r="F114" s="277" t="s">
        <v>1224</v>
      </c>
      <c r="G114" s="256"/>
      <c r="H114" s="256" t="s">
        <v>1267</v>
      </c>
      <c r="I114" s="256" t="s">
        <v>1226</v>
      </c>
      <c r="J114" s="256">
        <v>120</v>
      </c>
      <c r="K114" s="268"/>
    </row>
    <row r="115" spans="2:11" s="1" customFormat="1" ht="15" customHeight="1">
      <c r="B115" s="279"/>
      <c r="C115" s="256" t="s">
        <v>39</v>
      </c>
      <c r="D115" s="256"/>
      <c r="E115" s="256"/>
      <c r="F115" s="277" t="s">
        <v>1224</v>
      </c>
      <c r="G115" s="256"/>
      <c r="H115" s="256" t="s">
        <v>1268</v>
      </c>
      <c r="I115" s="256" t="s">
        <v>1259</v>
      </c>
      <c r="J115" s="256"/>
      <c r="K115" s="268"/>
    </row>
    <row r="116" spans="2:11" s="1" customFormat="1" ht="15" customHeight="1">
      <c r="B116" s="279"/>
      <c r="C116" s="256" t="s">
        <v>49</v>
      </c>
      <c r="D116" s="256"/>
      <c r="E116" s="256"/>
      <c r="F116" s="277" t="s">
        <v>1224</v>
      </c>
      <c r="G116" s="256"/>
      <c r="H116" s="256" t="s">
        <v>1269</v>
      </c>
      <c r="I116" s="256" t="s">
        <v>1259</v>
      </c>
      <c r="J116" s="256"/>
      <c r="K116" s="268"/>
    </row>
    <row r="117" spans="2:11" s="1" customFormat="1" ht="15" customHeight="1">
      <c r="B117" s="279"/>
      <c r="C117" s="256" t="s">
        <v>58</v>
      </c>
      <c r="D117" s="256"/>
      <c r="E117" s="256"/>
      <c r="F117" s="277" t="s">
        <v>1224</v>
      </c>
      <c r="G117" s="256"/>
      <c r="H117" s="256" t="s">
        <v>1270</v>
      </c>
      <c r="I117" s="256" t="s">
        <v>1271</v>
      </c>
      <c r="J117" s="256"/>
      <c r="K117" s="268"/>
    </row>
    <row r="118" spans="2:11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pans="2:11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pans="2:11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pans="2:11" s="1" customFormat="1" ht="45" customHeight="1">
      <c r="B122" s="295"/>
      <c r="C122" s="376" t="s">
        <v>1272</v>
      </c>
      <c r="D122" s="376"/>
      <c r="E122" s="376"/>
      <c r="F122" s="376"/>
      <c r="G122" s="376"/>
      <c r="H122" s="376"/>
      <c r="I122" s="376"/>
      <c r="J122" s="376"/>
      <c r="K122" s="296"/>
    </row>
    <row r="123" spans="2:11" s="1" customFormat="1" ht="17.25" customHeight="1">
      <c r="B123" s="297"/>
      <c r="C123" s="269" t="s">
        <v>1218</v>
      </c>
      <c r="D123" s="269"/>
      <c r="E123" s="269"/>
      <c r="F123" s="269" t="s">
        <v>1219</v>
      </c>
      <c r="G123" s="270"/>
      <c r="H123" s="269" t="s">
        <v>55</v>
      </c>
      <c r="I123" s="269" t="s">
        <v>58</v>
      </c>
      <c r="J123" s="269" t="s">
        <v>1220</v>
      </c>
      <c r="K123" s="298"/>
    </row>
    <row r="124" spans="2:11" s="1" customFormat="1" ht="17.25" customHeight="1">
      <c r="B124" s="297"/>
      <c r="C124" s="271" t="s">
        <v>1221</v>
      </c>
      <c r="D124" s="271"/>
      <c r="E124" s="271"/>
      <c r="F124" s="272" t="s">
        <v>1222</v>
      </c>
      <c r="G124" s="273"/>
      <c r="H124" s="271"/>
      <c r="I124" s="271"/>
      <c r="J124" s="271" t="s">
        <v>1223</v>
      </c>
      <c r="K124" s="298"/>
    </row>
    <row r="125" spans="2:11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pans="2:11" s="1" customFormat="1" ht="15" customHeight="1">
      <c r="B126" s="299"/>
      <c r="C126" s="256" t="s">
        <v>1227</v>
      </c>
      <c r="D126" s="276"/>
      <c r="E126" s="276"/>
      <c r="F126" s="277" t="s">
        <v>1224</v>
      </c>
      <c r="G126" s="256"/>
      <c r="H126" s="256" t="s">
        <v>1264</v>
      </c>
      <c r="I126" s="256" t="s">
        <v>1226</v>
      </c>
      <c r="J126" s="256">
        <v>120</v>
      </c>
      <c r="K126" s="302"/>
    </row>
    <row r="127" spans="2:11" s="1" customFormat="1" ht="15" customHeight="1">
      <c r="B127" s="299"/>
      <c r="C127" s="256" t="s">
        <v>1273</v>
      </c>
      <c r="D127" s="256"/>
      <c r="E127" s="256"/>
      <c r="F127" s="277" t="s">
        <v>1224</v>
      </c>
      <c r="G127" s="256"/>
      <c r="H127" s="256" t="s">
        <v>1274</v>
      </c>
      <c r="I127" s="256" t="s">
        <v>1226</v>
      </c>
      <c r="J127" s="256" t="s">
        <v>1275</v>
      </c>
      <c r="K127" s="302"/>
    </row>
    <row r="128" spans="2:11" s="1" customFormat="1" ht="15" customHeight="1">
      <c r="B128" s="299"/>
      <c r="C128" s="256" t="s">
        <v>1172</v>
      </c>
      <c r="D128" s="256"/>
      <c r="E128" s="256"/>
      <c r="F128" s="277" t="s">
        <v>1224</v>
      </c>
      <c r="G128" s="256"/>
      <c r="H128" s="256" t="s">
        <v>1276</v>
      </c>
      <c r="I128" s="256" t="s">
        <v>1226</v>
      </c>
      <c r="J128" s="256" t="s">
        <v>1275</v>
      </c>
      <c r="K128" s="302"/>
    </row>
    <row r="129" spans="2:11" s="1" customFormat="1" ht="15" customHeight="1">
      <c r="B129" s="299"/>
      <c r="C129" s="256" t="s">
        <v>1235</v>
      </c>
      <c r="D129" s="256"/>
      <c r="E129" s="256"/>
      <c r="F129" s="277" t="s">
        <v>1230</v>
      </c>
      <c r="G129" s="256"/>
      <c r="H129" s="256" t="s">
        <v>1236</v>
      </c>
      <c r="I129" s="256" t="s">
        <v>1226</v>
      </c>
      <c r="J129" s="256">
        <v>15</v>
      </c>
      <c r="K129" s="302"/>
    </row>
    <row r="130" spans="2:11" s="1" customFormat="1" ht="15" customHeight="1">
      <c r="B130" s="299"/>
      <c r="C130" s="280" t="s">
        <v>1237</v>
      </c>
      <c r="D130" s="280"/>
      <c r="E130" s="280"/>
      <c r="F130" s="281" t="s">
        <v>1230</v>
      </c>
      <c r="G130" s="280"/>
      <c r="H130" s="280" t="s">
        <v>1238</v>
      </c>
      <c r="I130" s="280" t="s">
        <v>1226</v>
      </c>
      <c r="J130" s="280">
        <v>15</v>
      </c>
      <c r="K130" s="302"/>
    </row>
    <row r="131" spans="2:11" s="1" customFormat="1" ht="15" customHeight="1">
      <c r="B131" s="299"/>
      <c r="C131" s="280" t="s">
        <v>1239</v>
      </c>
      <c r="D131" s="280"/>
      <c r="E131" s="280"/>
      <c r="F131" s="281" t="s">
        <v>1230</v>
      </c>
      <c r="G131" s="280"/>
      <c r="H131" s="280" t="s">
        <v>1240</v>
      </c>
      <c r="I131" s="280" t="s">
        <v>1226</v>
      </c>
      <c r="J131" s="280">
        <v>20</v>
      </c>
      <c r="K131" s="302"/>
    </row>
    <row r="132" spans="2:11" s="1" customFormat="1" ht="15" customHeight="1">
      <c r="B132" s="299"/>
      <c r="C132" s="280" t="s">
        <v>1241</v>
      </c>
      <c r="D132" s="280"/>
      <c r="E132" s="280"/>
      <c r="F132" s="281" t="s">
        <v>1230</v>
      </c>
      <c r="G132" s="280"/>
      <c r="H132" s="280" t="s">
        <v>1242</v>
      </c>
      <c r="I132" s="280" t="s">
        <v>1226</v>
      </c>
      <c r="J132" s="280">
        <v>20</v>
      </c>
      <c r="K132" s="302"/>
    </row>
    <row r="133" spans="2:11" s="1" customFormat="1" ht="15" customHeight="1">
      <c r="B133" s="299"/>
      <c r="C133" s="256" t="s">
        <v>1229</v>
      </c>
      <c r="D133" s="256"/>
      <c r="E133" s="256"/>
      <c r="F133" s="277" t="s">
        <v>1230</v>
      </c>
      <c r="G133" s="256"/>
      <c r="H133" s="256" t="s">
        <v>1264</v>
      </c>
      <c r="I133" s="256" t="s">
        <v>1226</v>
      </c>
      <c r="J133" s="256">
        <v>50</v>
      </c>
      <c r="K133" s="302"/>
    </row>
    <row r="134" spans="2:11" s="1" customFormat="1" ht="15" customHeight="1">
      <c r="B134" s="299"/>
      <c r="C134" s="256" t="s">
        <v>1243</v>
      </c>
      <c r="D134" s="256"/>
      <c r="E134" s="256"/>
      <c r="F134" s="277" t="s">
        <v>1230</v>
      </c>
      <c r="G134" s="256"/>
      <c r="H134" s="256" t="s">
        <v>1264</v>
      </c>
      <c r="I134" s="256" t="s">
        <v>1226</v>
      </c>
      <c r="J134" s="256">
        <v>50</v>
      </c>
      <c r="K134" s="302"/>
    </row>
    <row r="135" spans="2:11" s="1" customFormat="1" ht="15" customHeight="1">
      <c r="B135" s="299"/>
      <c r="C135" s="256" t="s">
        <v>1249</v>
      </c>
      <c r="D135" s="256"/>
      <c r="E135" s="256"/>
      <c r="F135" s="277" t="s">
        <v>1230</v>
      </c>
      <c r="G135" s="256"/>
      <c r="H135" s="256" t="s">
        <v>1264</v>
      </c>
      <c r="I135" s="256" t="s">
        <v>1226</v>
      </c>
      <c r="J135" s="256">
        <v>50</v>
      </c>
      <c r="K135" s="302"/>
    </row>
    <row r="136" spans="2:11" s="1" customFormat="1" ht="15" customHeight="1">
      <c r="B136" s="299"/>
      <c r="C136" s="256" t="s">
        <v>1251</v>
      </c>
      <c r="D136" s="256"/>
      <c r="E136" s="256"/>
      <c r="F136" s="277" t="s">
        <v>1230</v>
      </c>
      <c r="G136" s="256"/>
      <c r="H136" s="256" t="s">
        <v>1264</v>
      </c>
      <c r="I136" s="256" t="s">
        <v>1226</v>
      </c>
      <c r="J136" s="256">
        <v>50</v>
      </c>
      <c r="K136" s="302"/>
    </row>
    <row r="137" spans="2:11" s="1" customFormat="1" ht="15" customHeight="1">
      <c r="B137" s="299"/>
      <c r="C137" s="256" t="s">
        <v>1252</v>
      </c>
      <c r="D137" s="256"/>
      <c r="E137" s="256"/>
      <c r="F137" s="277" t="s">
        <v>1230</v>
      </c>
      <c r="G137" s="256"/>
      <c r="H137" s="256" t="s">
        <v>1277</v>
      </c>
      <c r="I137" s="256" t="s">
        <v>1226</v>
      </c>
      <c r="J137" s="256">
        <v>255</v>
      </c>
      <c r="K137" s="302"/>
    </row>
    <row r="138" spans="2:11" s="1" customFormat="1" ht="15" customHeight="1">
      <c r="B138" s="299"/>
      <c r="C138" s="256" t="s">
        <v>1254</v>
      </c>
      <c r="D138" s="256"/>
      <c r="E138" s="256"/>
      <c r="F138" s="277" t="s">
        <v>1224</v>
      </c>
      <c r="G138" s="256"/>
      <c r="H138" s="256" t="s">
        <v>1278</v>
      </c>
      <c r="I138" s="256" t="s">
        <v>1256</v>
      </c>
      <c r="J138" s="256"/>
      <c r="K138" s="302"/>
    </row>
    <row r="139" spans="2:11" s="1" customFormat="1" ht="15" customHeight="1">
      <c r="B139" s="299"/>
      <c r="C139" s="256" t="s">
        <v>1257</v>
      </c>
      <c r="D139" s="256"/>
      <c r="E139" s="256"/>
      <c r="F139" s="277" t="s">
        <v>1224</v>
      </c>
      <c r="G139" s="256"/>
      <c r="H139" s="256" t="s">
        <v>1279</v>
      </c>
      <c r="I139" s="256" t="s">
        <v>1259</v>
      </c>
      <c r="J139" s="256"/>
      <c r="K139" s="302"/>
    </row>
    <row r="140" spans="2:11" s="1" customFormat="1" ht="15" customHeight="1">
      <c r="B140" s="299"/>
      <c r="C140" s="256" t="s">
        <v>1260</v>
      </c>
      <c r="D140" s="256"/>
      <c r="E140" s="256"/>
      <c r="F140" s="277" t="s">
        <v>1224</v>
      </c>
      <c r="G140" s="256"/>
      <c r="H140" s="256" t="s">
        <v>1260</v>
      </c>
      <c r="I140" s="256" t="s">
        <v>1259</v>
      </c>
      <c r="J140" s="256"/>
      <c r="K140" s="302"/>
    </row>
    <row r="141" spans="2:11" s="1" customFormat="1" ht="15" customHeight="1">
      <c r="B141" s="299"/>
      <c r="C141" s="256" t="s">
        <v>39</v>
      </c>
      <c r="D141" s="256"/>
      <c r="E141" s="256"/>
      <c r="F141" s="277" t="s">
        <v>1224</v>
      </c>
      <c r="G141" s="256"/>
      <c r="H141" s="256" t="s">
        <v>1280</v>
      </c>
      <c r="I141" s="256" t="s">
        <v>1259</v>
      </c>
      <c r="J141" s="256"/>
      <c r="K141" s="302"/>
    </row>
    <row r="142" spans="2:11" s="1" customFormat="1" ht="15" customHeight="1">
      <c r="B142" s="299"/>
      <c r="C142" s="256" t="s">
        <v>1281</v>
      </c>
      <c r="D142" s="256"/>
      <c r="E142" s="256"/>
      <c r="F142" s="277" t="s">
        <v>1224</v>
      </c>
      <c r="G142" s="256"/>
      <c r="H142" s="256" t="s">
        <v>1282</v>
      </c>
      <c r="I142" s="256" t="s">
        <v>1259</v>
      </c>
      <c r="J142" s="256"/>
      <c r="K142" s="302"/>
    </row>
    <row r="143" spans="2:11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pans="2:11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pans="2:11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s="1" customFormat="1" ht="45" customHeight="1">
      <c r="B147" s="267"/>
      <c r="C147" s="378" t="s">
        <v>1283</v>
      </c>
      <c r="D147" s="378"/>
      <c r="E147" s="378"/>
      <c r="F147" s="378"/>
      <c r="G147" s="378"/>
      <c r="H147" s="378"/>
      <c r="I147" s="378"/>
      <c r="J147" s="378"/>
      <c r="K147" s="268"/>
    </row>
    <row r="148" spans="2:11" s="1" customFormat="1" ht="17.25" customHeight="1">
      <c r="B148" s="267"/>
      <c r="C148" s="269" t="s">
        <v>1218</v>
      </c>
      <c r="D148" s="269"/>
      <c r="E148" s="269"/>
      <c r="F148" s="269" t="s">
        <v>1219</v>
      </c>
      <c r="G148" s="270"/>
      <c r="H148" s="269" t="s">
        <v>55</v>
      </c>
      <c r="I148" s="269" t="s">
        <v>58</v>
      </c>
      <c r="J148" s="269" t="s">
        <v>1220</v>
      </c>
      <c r="K148" s="268"/>
    </row>
    <row r="149" spans="2:11" s="1" customFormat="1" ht="17.25" customHeight="1">
      <c r="B149" s="267"/>
      <c r="C149" s="271" t="s">
        <v>1221</v>
      </c>
      <c r="D149" s="271"/>
      <c r="E149" s="271"/>
      <c r="F149" s="272" t="s">
        <v>1222</v>
      </c>
      <c r="G149" s="273"/>
      <c r="H149" s="271"/>
      <c r="I149" s="271"/>
      <c r="J149" s="271" t="s">
        <v>1223</v>
      </c>
      <c r="K149" s="268"/>
    </row>
    <row r="150" spans="2:11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pans="2:11" s="1" customFormat="1" ht="15" customHeight="1">
      <c r="B151" s="279"/>
      <c r="C151" s="306" t="s">
        <v>1227</v>
      </c>
      <c r="D151" s="256"/>
      <c r="E151" s="256"/>
      <c r="F151" s="307" t="s">
        <v>1224</v>
      </c>
      <c r="G151" s="256"/>
      <c r="H151" s="306" t="s">
        <v>1264</v>
      </c>
      <c r="I151" s="306" t="s">
        <v>1226</v>
      </c>
      <c r="J151" s="306">
        <v>120</v>
      </c>
      <c r="K151" s="302"/>
    </row>
    <row r="152" spans="2:11" s="1" customFormat="1" ht="15" customHeight="1">
      <c r="B152" s="279"/>
      <c r="C152" s="306" t="s">
        <v>1273</v>
      </c>
      <c r="D152" s="256"/>
      <c r="E152" s="256"/>
      <c r="F152" s="307" t="s">
        <v>1224</v>
      </c>
      <c r="G152" s="256"/>
      <c r="H152" s="306" t="s">
        <v>1284</v>
      </c>
      <c r="I152" s="306" t="s">
        <v>1226</v>
      </c>
      <c r="J152" s="306" t="s">
        <v>1275</v>
      </c>
      <c r="K152" s="302"/>
    </row>
    <row r="153" spans="2:11" s="1" customFormat="1" ht="15" customHeight="1">
      <c r="B153" s="279"/>
      <c r="C153" s="306" t="s">
        <v>1172</v>
      </c>
      <c r="D153" s="256"/>
      <c r="E153" s="256"/>
      <c r="F153" s="307" t="s">
        <v>1224</v>
      </c>
      <c r="G153" s="256"/>
      <c r="H153" s="306" t="s">
        <v>1285</v>
      </c>
      <c r="I153" s="306" t="s">
        <v>1226</v>
      </c>
      <c r="J153" s="306" t="s">
        <v>1275</v>
      </c>
      <c r="K153" s="302"/>
    </row>
    <row r="154" spans="2:11" s="1" customFormat="1" ht="15" customHeight="1">
      <c r="B154" s="279"/>
      <c r="C154" s="306" t="s">
        <v>1229</v>
      </c>
      <c r="D154" s="256"/>
      <c r="E154" s="256"/>
      <c r="F154" s="307" t="s">
        <v>1230</v>
      </c>
      <c r="G154" s="256"/>
      <c r="H154" s="306" t="s">
        <v>1264</v>
      </c>
      <c r="I154" s="306" t="s">
        <v>1226</v>
      </c>
      <c r="J154" s="306">
        <v>50</v>
      </c>
      <c r="K154" s="302"/>
    </row>
    <row r="155" spans="2:11" s="1" customFormat="1" ht="15" customHeight="1">
      <c r="B155" s="279"/>
      <c r="C155" s="306" t="s">
        <v>1232</v>
      </c>
      <c r="D155" s="256"/>
      <c r="E155" s="256"/>
      <c r="F155" s="307" t="s">
        <v>1224</v>
      </c>
      <c r="G155" s="256"/>
      <c r="H155" s="306" t="s">
        <v>1264</v>
      </c>
      <c r="I155" s="306" t="s">
        <v>1234</v>
      </c>
      <c r="J155" s="306"/>
      <c r="K155" s="302"/>
    </row>
    <row r="156" spans="2:11" s="1" customFormat="1" ht="15" customHeight="1">
      <c r="B156" s="279"/>
      <c r="C156" s="306" t="s">
        <v>1243</v>
      </c>
      <c r="D156" s="256"/>
      <c r="E156" s="256"/>
      <c r="F156" s="307" t="s">
        <v>1230</v>
      </c>
      <c r="G156" s="256"/>
      <c r="H156" s="306" t="s">
        <v>1264</v>
      </c>
      <c r="I156" s="306" t="s">
        <v>1226</v>
      </c>
      <c r="J156" s="306">
        <v>50</v>
      </c>
      <c r="K156" s="302"/>
    </row>
    <row r="157" spans="2:11" s="1" customFormat="1" ht="15" customHeight="1">
      <c r="B157" s="279"/>
      <c r="C157" s="306" t="s">
        <v>1251</v>
      </c>
      <c r="D157" s="256"/>
      <c r="E157" s="256"/>
      <c r="F157" s="307" t="s">
        <v>1230</v>
      </c>
      <c r="G157" s="256"/>
      <c r="H157" s="306" t="s">
        <v>1264</v>
      </c>
      <c r="I157" s="306" t="s">
        <v>1226</v>
      </c>
      <c r="J157" s="306">
        <v>50</v>
      </c>
      <c r="K157" s="302"/>
    </row>
    <row r="158" spans="2:11" s="1" customFormat="1" ht="15" customHeight="1">
      <c r="B158" s="279"/>
      <c r="C158" s="306" t="s">
        <v>1249</v>
      </c>
      <c r="D158" s="256"/>
      <c r="E158" s="256"/>
      <c r="F158" s="307" t="s">
        <v>1230</v>
      </c>
      <c r="G158" s="256"/>
      <c r="H158" s="306" t="s">
        <v>1264</v>
      </c>
      <c r="I158" s="306" t="s">
        <v>1226</v>
      </c>
      <c r="J158" s="306">
        <v>50</v>
      </c>
      <c r="K158" s="302"/>
    </row>
    <row r="159" spans="2:11" s="1" customFormat="1" ht="15" customHeight="1">
      <c r="B159" s="279"/>
      <c r="C159" s="306" t="s">
        <v>100</v>
      </c>
      <c r="D159" s="256"/>
      <c r="E159" s="256"/>
      <c r="F159" s="307" t="s">
        <v>1224</v>
      </c>
      <c r="G159" s="256"/>
      <c r="H159" s="306" t="s">
        <v>1286</v>
      </c>
      <c r="I159" s="306" t="s">
        <v>1226</v>
      </c>
      <c r="J159" s="306" t="s">
        <v>1287</v>
      </c>
      <c r="K159" s="302"/>
    </row>
    <row r="160" spans="2:11" s="1" customFormat="1" ht="15" customHeight="1">
      <c r="B160" s="279"/>
      <c r="C160" s="306" t="s">
        <v>1288</v>
      </c>
      <c r="D160" s="256"/>
      <c r="E160" s="256"/>
      <c r="F160" s="307" t="s">
        <v>1224</v>
      </c>
      <c r="G160" s="256"/>
      <c r="H160" s="306" t="s">
        <v>1289</v>
      </c>
      <c r="I160" s="306" t="s">
        <v>1259</v>
      </c>
      <c r="J160" s="306"/>
      <c r="K160" s="302"/>
    </row>
    <row r="161" spans="2:1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pans="2:11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pans="2:11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s="1" customFormat="1" ht="45" customHeight="1">
      <c r="B165" s="248"/>
      <c r="C165" s="376" t="s">
        <v>1290</v>
      </c>
      <c r="D165" s="376"/>
      <c r="E165" s="376"/>
      <c r="F165" s="376"/>
      <c r="G165" s="376"/>
      <c r="H165" s="376"/>
      <c r="I165" s="376"/>
      <c r="J165" s="376"/>
      <c r="K165" s="249"/>
    </row>
    <row r="166" spans="2:11" s="1" customFormat="1" ht="17.25" customHeight="1">
      <c r="B166" s="248"/>
      <c r="C166" s="269" t="s">
        <v>1218</v>
      </c>
      <c r="D166" s="269"/>
      <c r="E166" s="269"/>
      <c r="F166" s="269" t="s">
        <v>1219</v>
      </c>
      <c r="G166" s="311"/>
      <c r="H166" s="312" t="s">
        <v>55</v>
      </c>
      <c r="I166" s="312" t="s">
        <v>58</v>
      </c>
      <c r="J166" s="269" t="s">
        <v>1220</v>
      </c>
      <c r="K166" s="249"/>
    </row>
    <row r="167" spans="2:11" s="1" customFormat="1" ht="17.25" customHeight="1">
      <c r="B167" s="250"/>
      <c r="C167" s="271" t="s">
        <v>1221</v>
      </c>
      <c r="D167" s="271"/>
      <c r="E167" s="271"/>
      <c r="F167" s="272" t="s">
        <v>1222</v>
      </c>
      <c r="G167" s="313"/>
      <c r="H167" s="314"/>
      <c r="I167" s="314"/>
      <c r="J167" s="271" t="s">
        <v>1223</v>
      </c>
      <c r="K167" s="251"/>
    </row>
    <row r="168" spans="2:11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pans="2:11" s="1" customFormat="1" ht="15" customHeight="1">
      <c r="B169" s="279"/>
      <c r="C169" s="256" t="s">
        <v>1227</v>
      </c>
      <c r="D169" s="256"/>
      <c r="E169" s="256"/>
      <c r="F169" s="277" t="s">
        <v>1224</v>
      </c>
      <c r="G169" s="256"/>
      <c r="H169" s="256" t="s">
        <v>1264</v>
      </c>
      <c r="I169" s="256" t="s">
        <v>1226</v>
      </c>
      <c r="J169" s="256">
        <v>120</v>
      </c>
      <c r="K169" s="302"/>
    </row>
    <row r="170" spans="2:11" s="1" customFormat="1" ht="15" customHeight="1">
      <c r="B170" s="279"/>
      <c r="C170" s="256" t="s">
        <v>1273</v>
      </c>
      <c r="D170" s="256"/>
      <c r="E170" s="256"/>
      <c r="F170" s="277" t="s">
        <v>1224</v>
      </c>
      <c r="G170" s="256"/>
      <c r="H170" s="256" t="s">
        <v>1274</v>
      </c>
      <c r="I170" s="256" t="s">
        <v>1226</v>
      </c>
      <c r="J170" s="256" t="s">
        <v>1275</v>
      </c>
      <c r="K170" s="302"/>
    </row>
    <row r="171" spans="2:11" s="1" customFormat="1" ht="15" customHeight="1">
      <c r="B171" s="279"/>
      <c r="C171" s="256" t="s">
        <v>1172</v>
      </c>
      <c r="D171" s="256"/>
      <c r="E171" s="256"/>
      <c r="F171" s="277" t="s">
        <v>1224</v>
      </c>
      <c r="G171" s="256"/>
      <c r="H171" s="256" t="s">
        <v>1291</v>
      </c>
      <c r="I171" s="256" t="s">
        <v>1226</v>
      </c>
      <c r="J171" s="256" t="s">
        <v>1275</v>
      </c>
      <c r="K171" s="302"/>
    </row>
    <row r="172" spans="2:11" s="1" customFormat="1" ht="15" customHeight="1">
      <c r="B172" s="279"/>
      <c r="C172" s="256" t="s">
        <v>1229</v>
      </c>
      <c r="D172" s="256"/>
      <c r="E172" s="256"/>
      <c r="F172" s="277" t="s">
        <v>1230</v>
      </c>
      <c r="G172" s="256"/>
      <c r="H172" s="256" t="s">
        <v>1291</v>
      </c>
      <c r="I172" s="256" t="s">
        <v>1226</v>
      </c>
      <c r="J172" s="256">
        <v>50</v>
      </c>
      <c r="K172" s="302"/>
    </row>
    <row r="173" spans="2:11" s="1" customFormat="1" ht="15" customHeight="1">
      <c r="B173" s="279"/>
      <c r="C173" s="256" t="s">
        <v>1232</v>
      </c>
      <c r="D173" s="256"/>
      <c r="E173" s="256"/>
      <c r="F173" s="277" t="s">
        <v>1224</v>
      </c>
      <c r="G173" s="256"/>
      <c r="H173" s="256" t="s">
        <v>1291</v>
      </c>
      <c r="I173" s="256" t="s">
        <v>1234</v>
      </c>
      <c r="J173" s="256"/>
      <c r="K173" s="302"/>
    </row>
    <row r="174" spans="2:11" s="1" customFormat="1" ht="15" customHeight="1">
      <c r="B174" s="279"/>
      <c r="C174" s="256" t="s">
        <v>1243</v>
      </c>
      <c r="D174" s="256"/>
      <c r="E174" s="256"/>
      <c r="F174" s="277" t="s">
        <v>1230</v>
      </c>
      <c r="G174" s="256"/>
      <c r="H174" s="256" t="s">
        <v>1291</v>
      </c>
      <c r="I174" s="256" t="s">
        <v>1226</v>
      </c>
      <c r="J174" s="256">
        <v>50</v>
      </c>
      <c r="K174" s="302"/>
    </row>
    <row r="175" spans="2:11" s="1" customFormat="1" ht="15" customHeight="1">
      <c r="B175" s="279"/>
      <c r="C175" s="256" t="s">
        <v>1251</v>
      </c>
      <c r="D175" s="256"/>
      <c r="E175" s="256"/>
      <c r="F175" s="277" t="s">
        <v>1230</v>
      </c>
      <c r="G175" s="256"/>
      <c r="H175" s="256" t="s">
        <v>1291</v>
      </c>
      <c r="I175" s="256" t="s">
        <v>1226</v>
      </c>
      <c r="J175" s="256">
        <v>50</v>
      </c>
      <c r="K175" s="302"/>
    </row>
    <row r="176" spans="2:11" s="1" customFormat="1" ht="15" customHeight="1">
      <c r="B176" s="279"/>
      <c r="C176" s="256" t="s">
        <v>1249</v>
      </c>
      <c r="D176" s="256"/>
      <c r="E176" s="256"/>
      <c r="F176" s="277" t="s">
        <v>1230</v>
      </c>
      <c r="G176" s="256"/>
      <c r="H176" s="256" t="s">
        <v>1291</v>
      </c>
      <c r="I176" s="256" t="s">
        <v>1226</v>
      </c>
      <c r="J176" s="256">
        <v>50</v>
      </c>
      <c r="K176" s="302"/>
    </row>
    <row r="177" spans="2:11" s="1" customFormat="1" ht="15" customHeight="1">
      <c r="B177" s="279"/>
      <c r="C177" s="256" t="s">
        <v>115</v>
      </c>
      <c r="D177" s="256"/>
      <c r="E177" s="256"/>
      <c r="F177" s="277" t="s">
        <v>1224</v>
      </c>
      <c r="G177" s="256"/>
      <c r="H177" s="256" t="s">
        <v>1292</v>
      </c>
      <c r="I177" s="256" t="s">
        <v>1293</v>
      </c>
      <c r="J177" s="256"/>
      <c r="K177" s="302"/>
    </row>
    <row r="178" spans="2:11" s="1" customFormat="1" ht="15" customHeight="1">
      <c r="B178" s="279"/>
      <c r="C178" s="256" t="s">
        <v>58</v>
      </c>
      <c r="D178" s="256"/>
      <c r="E178" s="256"/>
      <c r="F178" s="277" t="s">
        <v>1224</v>
      </c>
      <c r="G178" s="256"/>
      <c r="H178" s="256" t="s">
        <v>1294</v>
      </c>
      <c r="I178" s="256" t="s">
        <v>1295</v>
      </c>
      <c r="J178" s="256">
        <v>1</v>
      </c>
      <c r="K178" s="302"/>
    </row>
    <row r="179" spans="2:11" s="1" customFormat="1" ht="15" customHeight="1">
      <c r="B179" s="279"/>
      <c r="C179" s="256" t="s">
        <v>54</v>
      </c>
      <c r="D179" s="256"/>
      <c r="E179" s="256"/>
      <c r="F179" s="277" t="s">
        <v>1224</v>
      </c>
      <c r="G179" s="256"/>
      <c r="H179" s="256" t="s">
        <v>1296</v>
      </c>
      <c r="I179" s="256" t="s">
        <v>1226</v>
      </c>
      <c r="J179" s="256">
        <v>20</v>
      </c>
      <c r="K179" s="302"/>
    </row>
    <row r="180" spans="2:11" s="1" customFormat="1" ht="15" customHeight="1">
      <c r="B180" s="279"/>
      <c r="C180" s="256" t="s">
        <v>55</v>
      </c>
      <c r="D180" s="256"/>
      <c r="E180" s="256"/>
      <c r="F180" s="277" t="s">
        <v>1224</v>
      </c>
      <c r="G180" s="256"/>
      <c r="H180" s="256" t="s">
        <v>1297</v>
      </c>
      <c r="I180" s="256" t="s">
        <v>1226</v>
      </c>
      <c r="J180" s="256">
        <v>255</v>
      </c>
      <c r="K180" s="302"/>
    </row>
    <row r="181" spans="2:11" s="1" customFormat="1" ht="15" customHeight="1">
      <c r="B181" s="279"/>
      <c r="C181" s="256" t="s">
        <v>116</v>
      </c>
      <c r="D181" s="256"/>
      <c r="E181" s="256"/>
      <c r="F181" s="277" t="s">
        <v>1224</v>
      </c>
      <c r="G181" s="256"/>
      <c r="H181" s="256" t="s">
        <v>1188</v>
      </c>
      <c r="I181" s="256" t="s">
        <v>1226</v>
      </c>
      <c r="J181" s="256">
        <v>10</v>
      </c>
      <c r="K181" s="302"/>
    </row>
    <row r="182" spans="2:11" s="1" customFormat="1" ht="15" customHeight="1">
      <c r="B182" s="279"/>
      <c r="C182" s="256" t="s">
        <v>117</v>
      </c>
      <c r="D182" s="256"/>
      <c r="E182" s="256"/>
      <c r="F182" s="277" t="s">
        <v>1224</v>
      </c>
      <c r="G182" s="256"/>
      <c r="H182" s="256" t="s">
        <v>1298</v>
      </c>
      <c r="I182" s="256" t="s">
        <v>1259</v>
      </c>
      <c r="J182" s="256"/>
      <c r="K182" s="302"/>
    </row>
    <row r="183" spans="2:11" s="1" customFormat="1" ht="15" customHeight="1">
      <c r="B183" s="279"/>
      <c r="C183" s="256" t="s">
        <v>1299</v>
      </c>
      <c r="D183" s="256"/>
      <c r="E183" s="256"/>
      <c r="F183" s="277" t="s">
        <v>1224</v>
      </c>
      <c r="G183" s="256"/>
      <c r="H183" s="256" t="s">
        <v>1300</v>
      </c>
      <c r="I183" s="256" t="s">
        <v>1259</v>
      </c>
      <c r="J183" s="256"/>
      <c r="K183" s="302"/>
    </row>
    <row r="184" spans="2:11" s="1" customFormat="1" ht="15" customHeight="1">
      <c r="B184" s="279"/>
      <c r="C184" s="256" t="s">
        <v>1288</v>
      </c>
      <c r="D184" s="256"/>
      <c r="E184" s="256"/>
      <c r="F184" s="277" t="s">
        <v>1224</v>
      </c>
      <c r="G184" s="256"/>
      <c r="H184" s="256" t="s">
        <v>1301</v>
      </c>
      <c r="I184" s="256" t="s">
        <v>1259</v>
      </c>
      <c r="J184" s="256"/>
      <c r="K184" s="302"/>
    </row>
    <row r="185" spans="2:11" s="1" customFormat="1" ht="15" customHeight="1">
      <c r="B185" s="279"/>
      <c r="C185" s="256" t="s">
        <v>119</v>
      </c>
      <c r="D185" s="256"/>
      <c r="E185" s="256"/>
      <c r="F185" s="277" t="s">
        <v>1230</v>
      </c>
      <c r="G185" s="256"/>
      <c r="H185" s="256" t="s">
        <v>1302</v>
      </c>
      <c r="I185" s="256" t="s">
        <v>1226</v>
      </c>
      <c r="J185" s="256">
        <v>50</v>
      </c>
      <c r="K185" s="302"/>
    </row>
    <row r="186" spans="2:11" s="1" customFormat="1" ht="15" customHeight="1">
      <c r="B186" s="279"/>
      <c r="C186" s="256" t="s">
        <v>1303</v>
      </c>
      <c r="D186" s="256"/>
      <c r="E186" s="256"/>
      <c r="F186" s="277" t="s">
        <v>1230</v>
      </c>
      <c r="G186" s="256"/>
      <c r="H186" s="256" t="s">
        <v>1304</v>
      </c>
      <c r="I186" s="256" t="s">
        <v>1305</v>
      </c>
      <c r="J186" s="256"/>
      <c r="K186" s="302"/>
    </row>
    <row r="187" spans="2:11" s="1" customFormat="1" ht="15" customHeight="1">
      <c r="B187" s="279"/>
      <c r="C187" s="256" t="s">
        <v>1306</v>
      </c>
      <c r="D187" s="256"/>
      <c r="E187" s="256"/>
      <c r="F187" s="277" t="s">
        <v>1230</v>
      </c>
      <c r="G187" s="256"/>
      <c r="H187" s="256" t="s">
        <v>1307</v>
      </c>
      <c r="I187" s="256" t="s">
        <v>1305</v>
      </c>
      <c r="J187" s="256"/>
      <c r="K187" s="302"/>
    </row>
    <row r="188" spans="2:11" s="1" customFormat="1" ht="15" customHeight="1">
      <c r="B188" s="279"/>
      <c r="C188" s="256" t="s">
        <v>1308</v>
      </c>
      <c r="D188" s="256"/>
      <c r="E188" s="256"/>
      <c r="F188" s="277" t="s">
        <v>1230</v>
      </c>
      <c r="G188" s="256"/>
      <c r="H188" s="256" t="s">
        <v>1309</v>
      </c>
      <c r="I188" s="256" t="s">
        <v>1305</v>
      </c>
      <c r="J188" s="256"/>
      <c r="K188" s="302"/>
    </row>
    <row r="189" spans="2:11" s="1" customFormat="1" ht="15" customHeight="1">
      <c r="B189" s="279"/>
      <c r="C189" s="315" t="s">
        <v>1310</v>
      </c>
      <c r="D189" s="256"/>
      <c r="E189" s="256"/>
      <c r="F189" s="277" t="s">
        <v>1230</v>
      </c>
      <c r="G189" s="256"/>
      <c r="H189" s="256" t="s">
        <v>1311</v>
      </c>
      <c r="I189" s="256" t="s">
        <v>1312</v>
      </c>
      <c r="J189" s="316" t="s">
        <v>1313</v>
      </c>
      <c r="K189" s="302"/>
    </row>
    <row r="190" spans="2:11" s="1" customFormat="1" ht="15" customHeight="1">
      <c r="B190" s="279"/>
      <c r="C190" s="315" t="s">
        <v>43</v>
      </c>
      <c r="D190" s="256"/>
      <c r="E190" s="256"/>
      <c r="F190" s="277" t="s">
        <v>1224</v>
      </c>
      <c r="G190" s="256"/>
      <c r="H190" s="253" t="s">
        <v>1314</v>
      </c>
      <c r="I190" s="256" t="s">
        <v>1315</v>
      </c>
      <c r="J190" s="256"/>
      <c r="K190" s="302"/>
    </row>
    <row r="191" spans="2:11" s="1" customFormat="1" ht="15" customHeight="1">
      <c r="B191" s="279"/>
      <c r="C191" s="315" t="s">
        <v>1316</v>
      </c>
      <c r="D191" s="256"/>
      <c r="E191" s="256"/>
      <c r="F191" s="277" t="s">
        <v>1224</v>
      </c>
      <c r="G191" s="256"/>
      <c r="H191" s="256" t="s">
        <v>1317</v>
      </c>
      <c r="I191" s="256" t="s">
        <v>1259</v>
      </c>
      <c r="J191" s="256"/>
      <c r="K191" s="302"/>
    </row>
    <row r="192" spans="2:11" s="1" customFormat="1" ht="15" customHeight="1">
      <c r="B192" s="279"/>
      <c r="C192" s="315" t="s">
        <v>1318</v>
      </c>
      <c r="D192" s="256"/>
      <c r="E192" s="256"/>
      <c r="F192" s="277" t="s">
        <v>1224</v>
      </c>
      <c r="G192" s="256"/>
      <c r="H192" s="256" t="s">
        <v>1319</v>
      </c>
      <c r="I192" s="256" t="s">
        <v>1259</v>
      </c>
      <c r="J192" s="256"/>
      <c r="K192" s="302"/>
    </row>
    <row r="193" spans="2:11" s="1" customFormat="1" ht="15" customHeight="1">
      <c r="B193" s="279"/>
      <c r="C193" s="315" t="s">
        <v>1320</v>
      </c>
      <c r="D193" s="256"/>
      <c r="E193" s="256"/>
      <c r="F193" s="277" t="s">
        <v>1230</v>
      </c>
      <c r="G193" s="256"/>
      <c r="H193" s="256" t="s">
        <v>1321</v>
      </c>
      <c r="I193" s="256" t="s">
        <v>1259</v>
      </c>
      <c r="J193" s="256"/>
      <c r="K193" s="302"/>
    </row>
    <row r="194" spans="2:11" s="1" customFormat="1" ht="15" customHeight="1">
      <c r="B194" s="308"/>
      <c r="C194" s="317"/>
      <c r="D194" s="288"/>
      <c r="E194" s="288"/>
      <c r="F194" s="288"/>
      <c r="G194" s="288"/>
      <c r="H194" s="288"/>
      <c r="I194" s="288"/>
      <c r="J194" s="288"/>
      <c r="K194" s="309"/>
    </row>
    <row r="195" spans="2:11" s="1" customFormat="1" ht="18.75" customHeight="1">
      <c r="B195" s="290"/>
      <c r="C195" s="300"/>
      <c r="D195" s="300"/>
      <c r="E195" s="300"/>
      <c r="F195" s="310"/>
      <c r="G195" s="300"/>
      <c r="H195" s="300"/>
      <c r="I195" s="300"/>
      <c r="J195" s="300"/>
      <c r="K195" s="290"/>
    </row>
    <row r="196" spans="2:11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pans="2:11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pans="2:11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pans="2:11" s="1" customFormat="1" ht="21">
      <c r="B199" s="248"/>
      <c r="C199" s="376" t="s">
        <v>1322</v>
      </c>
      <c r="D199" s="376"/>
      <c r="E199" s="376"/>
      <c r="F199" s="376"/>
      <c r="G199" s="376"/>
      <c r="H199" s="376"/>
      <c r="I199" s="376"/>
      <c r="J199" s="376"/>
      <c r="K199" s="249"/>
    </row>
    <row r="200" spans="2:11" s="1" customFormat="1" ht="25.5" customHeight="1">
      <c r="B200" s="248"/>
      <c r="C200" s="318" t="s">
        <v>1323</v>
      </c>
      <c r="D200" s="318"/>
      <c r="E200" s="318"/>
      <c r="F200" s="318" t="s">
        <v>1324</v>
      </c>
      <c r="G200" s="319"/>
      <c r="H200" s="382" t="s">
        <v>1325</v>
      </c>
      <c r="I200" s="382"/>
      <c r="J200" s="382"/>
      <c r="K200" s="249"/>
    </row>
    <row r="201" spans="2:11" s="1" customFormat="1" ht="5.25" customHeight="1">
      <c r="B201" s="279"/>
      <c r="C201" s="274"/>
      <c r="D201" s="274"/>
      <c r="E201" s="274"/>
      <c r="F201" s="274"/>
      <c r="G201" s="300"/>
      <c r="H201" s="274"/>
      <c r="I201" s="274"/>
      <c r="J201" s="274"/>
      <c r="K201" s="302"/>
    </row>
    <row r="202" spans="2:11" s="1" customFormat="1" ht="15" customHeight="1">
      <c r="B202" s="279"/>
      <c r="C202" s="256" t="s">
        <v>1315</v>
      </c>
      <c r="D202" s="256"/>
      <c r="E202" s="256"/>
      <c r="F202" s="277" t="s">
        <v>44</v>
      </c>
      <c r="G202" s="256"/>
      <c r="H202" s="381" t="s">
        <v>1326</v>
      </c>
      <c r="I202" s="381"/>
      <c r="J202" s="381"/>
      <c r="K202" s="302"/>
    </row>
    <row r="203" spans="2:11" s="1" customFormat="1" ht="15" customHeight="1">
      <c r="B203" s="279"/>
      <c r="C203" s="256"/>
      <c r="D203" s="256"/>
      <c r="E203" s="256"/>
      <c r="F203" s="277" t="s">
        <v>45</v>
      </c>
      <c r="G203" s="256"/>
      <c r="H203" s="381" t="s">
        <v>1327</v>
      </c>
      <c r="I203" s="381"/>
      <c r="J203" s="381"/>
      <c r="K203" s="302"/>
    </row>
    <row r="204" spans="2:11" s="1" customFormat="1" ht="15" customHeight="1">
      <c r="B204" s="279"/>
      <c r="C204" s="256"/>
      <c r="D204" s="256"/>
      <c r="E204" s="256"/>
      <c r="F204" s="277" t="s">
        <v>48</v>
      </c>
      <c r="G204" s="256"/>
      <c r="H204" s="381" t="s">
        <v>1328</v>
      </c>
      <c r="I204" s="381"/>
      <c r="J204" s="381"/>
      <c r="K204" s="302"/>
    </row>
    <row r="205" spans="2:11" s="1" customFormat="1" ht="15" customHeight="1">
      <c r="B205" s="279"/>
      <c r="C205" s="256"/>
      <c r="D205" s="256"/>
      <c r="E205" s="256"/>
      <c r="F205" s="277" t="s">
        <v>46</v>
      </c>
      <c r="G205" s="256"/>
      <c r="H205" s="381" t="s">
        <v>1329</v>
      </c>
      <c r="I205" s="381"/>
      <c r="J205" s="381"/>
      <c r="K205" s="302"/>
    </row>
    <row r="206" spans="2:11" s="1" customFormat="1" ht="15" customHeight="1">
      <c r="B206" s="279"/>
      <c r="C206" s="256"/>
      <c r="D206" s="256"/>
      <c r="E206" s="256"/>
      <c r="F206" s="277" t="s">
        <v>47</v>
      </c>
      <c r="G206" s="256"/>
      <c r="H206" s="381" t="s">
        <v>1330</v>
      </c>
      <c r="I206" s="381"/>
      <c r="J206" s="381"/>
      <c r="K206" s="302"/>
    </row>
    <row r="207" spans="2:11" s="1" customFormat="1" ht="15" customHeight="1">
      <c r="B207" s="279"/>
      <c r="C207" s="256"/>
      <c r="D207" s="256"/>
      <c r="E207" s="256"/>
      <c r="F207" s="277"/>
      <c r="G207" s="256"/>
      <c r="H207" s="256"/>
      <c r="I207" s="256"/>
      <c r="J207" s="256"/>
      <c r="K207" s="302"/>
    </row>
    <row r="208" spans="2:11" s="1" customFormat="1" ht="15" customHeight="1">
      <c r="B208" s="279"/>
      <c r="C208" s="256" t="s">
        <v>1271</v>
      </c>
      <c r="D208" s="256"/>
      <c r="E208" s="256"/>
      <c r="F208" s="277" t="s">
        <v>80</v>
      </c>
      <c r="G208" s="256"/>
      <c r="H208" s="381" t="s">
        <v>1331</v>
      </c>
      <c r="I208" s="381"/>
      <c r="J208" s="381"/>
      <c r="K208" s="302"/>
    </row>
    <row r="209" spans="2:11" s="1" customFormat="1" ht="15" customHeight="1">
      <c r="B209" s="279"/>
      <c r="C209" s="256"/>
      <c r="D209" s="256"/>
      <c r="E209" s="256"/>
      <c r="F209" s="277" t="s">
        <v>1166</v>
      </c>
      <c r="G209" s="256"/>
      <c r="H209" s="381" t="s">
        <v>1167</v>
      </c>
      <c r="I209" s="381"/>
      <c r="J209" s="381"/>
      <c r="K209" s="302"/>
    </row>
    <row r="210" spans="2:11" s="1" customFormat="1" ht="15" customHeight="1">
      <c r="B210" s="279"/>
      <c r="C210" s="256"/>
      <c r="D210" s="256"/>
      <c r="E210" s="256"/>
      <c r="F210" s="277" t="s">
        <v>1164</v>
      </c>
      <c r="G210" s="256"/>
      <c r="H210" s="381" t="s">
        <v>1332</v>
      </c>
      <c r="I210" s="381"/>
      <c r="J210" s="381"/>
      <c r="K210" s="302"/>
    </row>
    <row r="211" spans="2:11" s="1" customFormat="1" ht="15" customHeight="1">
      <c r="B211" s="320"/>
      <c r="C211" s="256"/>
      <c r="D211" s="256"/>
      <c r="E211" s="256"/>
      <c r="F211" s="277" t="s">
        <v>1168</v>
      </c>
      <c r="G211" s="315"/>
      <c r="H211" s="380" t="s">
        <v>1169</v>
      </c>
      <c r="I211" s="380"/>
      <c r="J211" s="380"/>
      <c r="K211" s="321"/>
    </row>
    <row r="212" spans="2:11" s="1" customFormat="1" ht="15" customHeight="1">
      <c r="B212" s="320"/>
      <c r="C212" s="256"/>
      <c r="D212" s="256"/>
      <c r="E212" s="256"/>
      <c r="F212" s="277" t="s">
        <v>1170</v>
      </c>
      <c r="G212" s="315"/>
      <c r="H212" s="380" t="s">
        <v>1333</v>
      </c>
      <c r="I212" s="380"/>
      <c r="J212" s="380"/>
      <c r="K212" s="321"/>
    </row>
    <row r="213" spans="2:11" s="1" customFormat="1" ht="15" customHeight="1">
      <c r="B213" s="320"/>
      <c r="C213" s="256"/>
      <c r="D213" s="256"/>
      <c r="E213" s="256"/>
      <c r="F213" s="277"/>
      <c r="G213" s="315"/>
      <c r="H213" s="306"/>
      <c r="I213" s="306"/>
      <c r="J213" s="306"/>
      <c r="K213" s="321"/>
    </row>
    <row r="214" spans="2:11" s="1" customFormat="1" ht="15" customHeight="1">
      <c r="B214" s="320"/>
      <c r="C214" s="256" t="s">
        <v>1295</v>
      </c>
      <c r="D214" s="256"/>
      <c r="E214" s="256"/>
      <c r="F214" s="277">
        <v>1</v>
      </c>
      <c r="G214" s="315"/>
      <c r="H214" s="380" t="s">
        <v>1334</v>
      </c>
      <c r="I214" s="380"/>
      <c r="J214" s="380"/>
      <c r="K214" s="321"/>
    </row>
    <row r="215" spans="2:11" s="1" customFormat="1" ht="15" customHeight="1">
      <c r="B215" s="320"/>
      <c r="C215" s="256"/>
      <c r="D215" s="256"/>
      <c r="E215" s="256"/>
      <c r="F215" s="277">
        <v>2</v>
      </c>
      <c r="G215" s="315"/>
      <c r="H215" s="380" t="s">
        <v>1335</v>
      </c>
      <c r="I215" s="380"/>
      <c r="J215" s="380"/>
      <c r="K215" s="321"/>
    </row>
    <row r="216" spans="2:11" s="1" customFormat="1" ht="15" customHeight="1">
      <c r="B216" s="320"/>
      <c r="C216" s="256"/>
      <c r="D216" s="256"/>
      <c r="E216" s="256"/>
      <c r="F216" s="277">
        <v>3</v>
      </c>
      <c r="G216" s="315"/>
      <c r="H216" s="380" t="s">
        <v>1336</v>
      </c>
      <c r="I216" s="380"/>
      <c r="J216" s="380"/>
      <c r="K216" s="321"/>
    </row>
    <row r="217" spans="2:11" s="1" customFormat="1" ht="15" customHeight="1">
      <c r="B217" s="320"/>
      <c r="C217" s="256"/>
      <c r="D217" s="256"/>
      <c r="E217" s="256"/>
      <c r="F217" s="277">
        <v>4</v>
      </c>
      <c r="G217" s="315"/>
      <c r="H217" s="380" t="s">
        <v>1337</v>
      </c>
      <c r="I217" s="380"/>
      <c r="J217" s="380"/>
      <c r="K217" s="321"/>
    </row>
    <row r="218" spans="2:11" s="1" customFormat="1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001 - stavební 1.NP</vt:lpstr>
      <vt:lpstr>002 - stavební 1.PP</vt:lpstr>
      <vt:lpstr>003 - Elektroinstalace 1.NP</vt:lpstr>
      <vt:lpstr>004 - Elektroinstalace 1.PP</vt:lpstr>
      <vt:lpstr>005 - Položky SLP</vt:lpstr>
      <vt:lpstr>Pokyny pro vyplnění</vt:lpstr>
      <vt:lpstr>'001 - stavební 1.NP'!Názvy_tisku</vt:lpstr>
      <vt:lpstr>'002 - stavební 1.PP'!Názvy_tisku</vt:lpstr>
      <vt:lpstr>'003 - Elektroinstalace 1.NP'!Názvy_tisku</vt:lpstr>
      <vt:lpstr>'004 - Elektroinstalace 1.PP'!Názvy_tisku</vt:lpstr>
      <vt:lpstr>'005 - Položky SLP'!Názvy_tisku</vt:lpstr>
      <vt:lpstr>'Rekapitulace stavby'!Názvy_tisku</vt:lpstr>
      <vt:lpstr>'001 - stavební 1.NP'!Oblast_tisku</vt:lpstr>
      <vt:lpstr>'002 - stavební 1.PP'!Oblast_tisku</vt:lpstr>
      <vt:lpstr>'003 - Elektroinstalace 1.NP'!Oblast_tisku</vt:lpstr>
      <vt:lpstr>'004 - Elektroinstalace 1.PP'!Oblast_tisku</vt:lpstr>
      <vt:lpstr>'005 - Položky SLP'!Oblast_tisku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Valenta</dc:creator>
  <cp:lastModifiedBy>Tomáš Valenta</cp:lastModifiedBy>
  <cp:lastPrinted>2022-03-28T18:34:29Z</cp:lastPrinted>
  <dcterms:created xsi:type="dcterms:W3CDTF">2022-03-28T17:46:32Z</dcterms:created>
  <dcterms:modified xsi:type="dcterms:W3CDTF">2022-03-28T18:51:42Z</dcterms:modified>
</cp:coreProperties>
</file>